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24226"/>
  <mc:AlternateContent xmlns:mc="http://schemas.openxmlformats.org/markup-compatibility/2006">
    <mc:Choice Requires="x15">
      <x15ac:absPath xmlns:x15ac="http://schemas.microsoft.com/office/spreadsheetml/2010/11/ac" url="/Users/kobayashikatsutoshi/Desktop/"/>
    </mc:Choice>
  </mc:AlternateContent>
  <xr:revisionPtr revIDLastSave="0" documentId="13_ncr:1_{D263472F-0ACE-A441-8874-676619407A74}" xr6:coauthVersionLast="47" xr6:coauthVersionMax="47" xr10:uidLastSave="{00000000-0000-0000-0000-000000000000}"/>
  <bookViews>
    <workbookView xWindow="0" yWindow="740" windowWidth="29400" windowHeight="18380" tabRatio="835" firstSheet="1" activeTab="2" xr2:uid="{00000000-000D-0000-FFFF-FFFF00000000}"/>
  </bookViews>
  <sheets>
    <sheet name="使い方" sheetId="14" r:id="rId1"/>
    <sheet name="申込みの仕方" sheetId="12" r:id="rId2"/>
    <sheet name="１チーム情報入力シート" sheetId="1" r:id="rId3"/>
    <sheet name="２所属部員入力シート" sheetId="3" r:id="rId4"/>
    <sheet name="３大会申込み入力シート" sheetId="4" r:id="rId5"/>
    <sheet name="４申込書" sheetId="5" r:id="rId6"/>
    <sheet name="５エントリー用紙" sheetId="7" r:id="rId7"/>
    <sheet name="６プログラム用" sheetId="11" r:id="rId8"/>
    <sheet name="７ラインアップシート" sheetId="8" r:id="rId9"/>
    <sheet name="８変更届" sheetId="6" r:id="rId10"/>
    <sheet name="９合同チーム表紙" sheetId="10" r:id="rId11"/>
    <sheet name="１０合同チーム申請書" sheetId="9" r:id="rId12"/>
    <sheet name="１１監督会議代理届" sheetId="15" r:id="rId13"/>
    <sheet name="学校番号" sheetId="2" r:id="rId14"/>
  </sheets>
  <definedNames>
    <definedName name="_xlnm.Print_Area" localSheetId="11">'１０合同チーム申請書'!$A$1:$AN$38</definedName>
    <definedName name="_xlnm.Print_Area" localSheetId="12">'１１監督会議代理届'!$A$1:$J$24</definedName>
    <definedName name="_xlnm.Print_Area" localSheetId="5">'４申込書'!$A$1:$T$43</definedName>
    <definedName name="_xlnm.Print_Area" localSheetId="6">'５エントリー用紙'!$A$1:$AM$98</definedName>
    <definedName name="_xlnm.Print_Area" localSheetId="7">'６プログラム用'!$A$1:$T$27</definedName>
    <definedName name="_xlnm.Print_Area" localSheetId="9">'８変更届'!$A$1:$S$40</definedName>
    <definedName name="_xlnm.Print_Area" localSheetId="10">'９合同チーム表紙'!$A$1:$F$23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6" l="1"/>
  <c r="L17" i="6"/>
  <c r="K8" i="11"/>
  <c r="K7" i="11"/>
  <c r="K6" i="11"/>
  <c r="W55" i="7"/>
  <c r="C14" i="4"/>
  <c r="A3" i="9"/>
  <c r="Y31" i="9"/>
  <c r="Y29" i="9"/>
  <c r="B27" i="9"/>
  <c r="O23" i="9"/>
  <c r="O12" i="9"/>
  <c r="O11" i="9"/>
  <c r="C16" i="4"/>
  <c r="C11" i="4"/>
  <c r="C9" i="4"/>
  <c r="S9" i="6"/>
  <c r="H24" i="15"/>
  <c r="C13" i="12"/>
  <c r="I31" i="5"/>
  <c r="D31" i="5"/>
  <c r="N29" i="5"/>
  <c r="D29" i="5"/>
  <c r="D29" i="4"/>
  <c r="S29" i="5"/>
  <c r="D28" i="4"/>
  <c r="I29" i="5"/>
  <c r="N28" i="5"/>
  <c r="D28" i="5"/>
  <c r="A1" i="5"/>
  <c r="A2" i="10"/>
  <c r="E11" i="1"/>
  <c r="C52" i="7" s="1"/>
  <c r="S8" i="6"/>
  <c r="S7" i="6"/>
  <c r="D24" i="4"/>
  <c r="T7" i="5"/>
  <c r="B54" i="4"/>
  <c r="A42" i="7"/>
  <c r="B53" i="4"/>
  <c r="B26" i="11"/>
  <c r="B52" i="4"/>
  <c r="B25" i="11"/>
  <c r="B51" i="4"/>
  <c r="A23" i="5"/>
  <c r="B50" i="4"/>
  <c r="B49" i="4"/>
  <c r="A32" i="7"/>
  <c r="B48" i="4"/>
  <c r="A30" i="7"/>
  <c r="B47" i="4"/>
  <c r="B20" i="11"/>
  <c r="B46" i="4"/>
  <c r="B19" i="11"/>
  <c r="B45" i="4"/>
  <c r="B18" i="11"/>
  <c r="B44" i="4"/>
  <c r="A22" i="7"/>
  <c r="B43" i="4"/>
  <c r="B16" i="11"/>
  <c r="B42" i="4"/>
  <c r="B15" i="11"/>
  <c r="B41" i="4"/>
  <c r="B14" i="11"/>
  <c r="B40" i="4"/>
  <c r="B13" i="11"/>
  <c r="B39" i="4"/>
  <c r="A12" i="7"/>
  <c r="K61" i="7" s="1"/>
  <c r="K12" i="7"/>
  <c r="B38" i="4"/>
  <c r="A10" i="5"/>
  <c r="B37" i="4"/>
  <c r="B10" i="11" s="1"/>
  <c r="D22" i="4"/>
  <c r="M37" i="4"/>
  <c r="N37" i="4"/>
  <c r="O37" i="4"/>
  <c r="P37" i="4"/>
  <c r="Q37" i="4"/>
  <c r="R37" i="4"/>
  <c r="M38" i="4"/>
  <c r="N38" i="4"/>
  <c r="O38" i="4"/>
  <c r="P38" i="4"/>
  <c r="Q38" i="4"/>
  <c r="R38" i="4"/>
  <c r="M39" i="4"/>
  <c r="N39" i="4"/>
  <c r="O39" i="4"/>
  <c r="P39" i="4"/>
  <c r="Q39" i="4"/>
  <c r="R39" i="4"/>
  <c r="M40" i="4"/>
  <c r="N40" i="4"/>
  <c r="O40" i="4"/>
  <c r="P40" i="4"/>
  <c r="Q40" i="4"/>
  <c r="R40" i="4"/>
  <c r="M41" i="4"/>
  <c r="N41" i="4"/>
  <c r="O41" i="4"/>
  <c r="P41" i="4"/>
  <c r="Q41" i="4"/>
  <c r="R41" i="4"/>
  <c r="M42" i="4"/>
  <c r="N42" i="4"/>
  <c r="O42" i="4"/>
  <c r="P42" i="4"/>
  <c r="Q42" i="4"/>
  <c r="R42" i="4"/>
  <c r="M43" i="4"/>
  <c r="N43" i="4"/>
  <c r="O43" i="4"/>
  <c r="P43" i="4"/>
  <c r="Q43" i="4"/>
  <c r="R43" i="4"/>
  <c r="M44" i="4"/>
  <c r="N44" i="4"/>
  <c r="O44" i="4"/>
  <c r="P44" i="4"/>
  <c r="Q44" i="4"/>
  <c r="R44" i="4"/>
  <c r="M45" i="4"/>
  <c r="N45" i="4"/>
  <c r="O45" i="4"/>
  <c r="P45" i="4"/>
  <c r="Q45" i="4"/>
  <c r="R45" i="4"/>
  <c r="M46" i="4"/>
  <c r="N46" i="4"/>
  <c r="O46" i="4"/>
  <c r="P46" i="4"/>
  <c r="Q46" i="4"/>
  <c r="R46" i="4"/>
  <c r="M47" i="4"/>
  <c r="N47" i="4"/>
  <c r="O47" i="4"/>
  <c r="P47" i="4"/>
  <c r="Q47" i="4"/>
  <c r="R47" i="4"/>
  <c r="M48" i="4"/>
  <c r="N48" i="4"/>
  <c r="O48" i="4"/>
  <c r="P48" i="4"/>
  <c r="Q48" i="4"/>
  <c r="R48" i="4"/>
  <c r="M49" i="4"/>
  <c r="N49" i="4"/>
  <c r="O49" i="4"/>
  <c r="P49" i="4"/>
  <c r="Q49" i="4"/>
  <c r="R49" i="4"/>
  <c r="M50" i="4"/>
  <c r="N50" i="4"/>
  <c r="O50" i="4"/>
  <c r="P50" i="4"/>
  <c r="Q50" i="4"/>
  <c r="R50" i="4"/>
  <c r="M51" i="4"/>
  <c r="N51" i="4"/>
  <c r="O51" i="4"/>
  <c r="P51" i="4"/>
  <c r="Q51" i="4"/>
  <c r="R51" i="4"/>
  <c r="M52" i="4"/>
  <c r="N52" i="4"/>
  <c r="O52" i="4"/>
  <c r="P52" i="4"/>
  <c r="Q52" i="4"/>
  <c r="R52" i="4"/>
  <c r="M53" i="4"/>
  <c r="N53" i="4"/>
  <c r="O53" i="4"/>
  <c r="P53" i="4"/>
  <c r="Q53" i="4"/>
  <c r="R53" i="4"/>
  <c r="M54" i="4"/>
  <c r="N54" i="4"/>
  <c r="O54" i="4"/>
  <c r="P54" i="4"/>
  <c r="Q54" i="4"/>
  <c r="R54" i="4"/>
  <c r="M55" i="4"/>
  <c r="N55" i="4"/>
  <c r="O55" i="4"/>
  <c r="P55" i="4"/>
  <c r="Q55" i="4"/>
  <c r="R55" i="4"/>
  <c r="M56" i="4"/>
  <c r="N56" i="4"/>
  <c r="O56" i="4"/>
  <c r="P56" i="4"/>
  <c r="Q56" i="4"/>
  <c r="R56" i="4"/>
  <c r="M57" i="4"/>
  <c r="N57" i="4"/>
  <c r="O57" i="4"/>
  <c r="P57" i="4"/>
  <c r="Q57" i="4"/>
  <c r="R57" i="4"/>
  <c r="M58" i="4"/>
  <c r="N58" i="4"/>
  <c r="O58" i="4"/>
  <c r="P58" i="4"/>
  <c r="Q58" i="4"/>
  <c r="R58" i="4"/>
  <c r="M59" i="4"/>
  <c r="N59" i="4"/>
  <c r="O59" i="4"/>
  <c r="P59" i="4"/>
  <c r="Q59" i="4"/>
  <c r="R59" i="4"/>
  <c r="M60" i="4"/>
  <c r="N60" i="4"/>
  <c r="O60" i="4"/>
  <c r="P60" i="4"/>
  <c r="Q60" i="4"/>
  <c r="R60" i="4"/>
  <c r="M61" i="4"/>
  <c r="N61" i="4"/>
  <c r="O61" i="4"/>
  <c r="P61" i="4"/>
  <c r="Q61" i="4"/>
  <c r="R61" i="4"/>
  <c r="M62" i="4"/>
  <c r="N62" i="4"/>
  <c r="O62" i="4"/>
  <c r="P62" i="4"/>
  <c r="Q62" i="4"/>
  <c r="R62" i="4"/>
  <c r="M63" i="4"/>
  <c r="N63" i="4"/>
  <c r="O63" i="4"/>
  <c r="P63" i="4"/>
  <c r="Q63" i="4"/>
  <c r="R63" i="4"/>
  <c r="M64" i="4"/>
  <c r="N64" i="4"/>
  <c r="O64" i="4"/>
  <c r="P64" i="4"/>
  <c r="Q64" i="4"/>
  <c r="R64" i="4"/>
  <c r="M65" i="4"/>
  <c r="N65" i="4"/>
  <c r="O65" i="4"/>
  <c r="P65" i="4"/>
  <c r="Q65" i="4"/>
  <c r="R65" i="4"/>
  <c r="M66" i="4"/>
  <c r="N66" i="4"/>
  <c r="O66" i="4"/>
  <c r="P66" i="4"/>
  <c r="Q66" i="4"/>
  <c r="R66" i="4"/>
  <c r="B11" i="10"/>
  <c r="AU2" i="8"/>
  <c r="Q2" i="8"/>
  <c r="BJ39" i="8"/>
  <c r="N97" i="7"/>
  <c r="D97" i="7"/>
  <c r="P34" i="6"/>
  <c r="L34" i="6"/>
  <c r="I34" i="6"/>
  <c r="P33" i="6"/>
  <c r="L33" i="6"/>
  <c r="I33" i="6"/>
  <c r="P32" i="6"/>
  <c r="L32" i="6"/>
  <c r="I32" i="6"/>
  <c r="P31" i="6"/>
  <c r="L31" i="6"/>
  <c r="I31" i="6"/>
  <c r="C34" i="6"/>
  <c r="C33" i="6"/>
  <c r="C32" i="6"/>
  <c r="C31" i="6"/>
  <c r="I15" i="6"/>
  <c r="I38" i="6" s="1"/>
  <c r="R11" i="6"/>
  <c r="R10" i="6"/>
  <c r="N42" i="5"/>
  <c r="L40" i="5"/>
  <c r="AF2" i="8"/>
  <c r="BJ2" i="8"/>
  <c r="Q39" i="8"/>
  <c r="AU39" i="8"/>
  <c r="B39" i="8"/>
  <c r="AF39" i="8"/>
  <c r="C34" i="4"/>
  <c r="AG55" i="7" s="1"/>
  <c r="O7" i="5"/>
  <c r="O6" i="5"/>
  <c r="E6" i="5"/>
  <c r="F54" i="4"/>
  <c r="Q27" i="11" s="1"/>
  <c r="E54" i="4"/>
  <c r="M26" i="5" s="1"/>
  <c r="D54" i="4"/>
  <c r="H54" i="4" s="1"/>
  <c r="C54" i="4"/>
  <c r="E27" i="11" s="1"/>
  <c r="F53" i="4"/>
  <c r="Q25" i="5" s="1"/>
  <c r="E53" i="4"/>
  <c r="M25" i="5" s="1"/>
  <c r="D53" i="4"/>
  <c r="H53" i="4" s="1"/>
  <c r="C53" i="4"/>
  <c r="D25" i="5" s="1"/>
  <c r="F52" i="4"/>
  <c r="Q25" i="11" s="1"/>
  <c r="E52" i="4"/>
  <c r="N25" i="11" s="1"/>
  <c r="D52" i="4"/>
  <c r="H52" i="4" s="1"/>
  <c r="C52" i="4"/>
  <c r="D24" i="5" s="1"/>
  <c r="F51" i="4"/>
  <c r="Q23" i="5" s="1"/>
  <c r="E51" i="4"/>
  <c r="N24" i="11" s="1"/>
  <c r="D51" i="4"/>
  <c r="K23" i="5" s="1"/>
  <c r="C51" i="4"/>
  <c r="D23" i="5" s="1"/>
  <c r="F50" i="4"/>
  <c r="Q23" i="11" s="1"/>
  <c r="E50" i="4"/>
  <c r="N23" i="11" s="1"/>
  <c r="D50" i="4"/>
  <c r="H50" i="4" s="1"/>
  <c r="C50" i="4"/>
  <c r="D22" i="5" s="1"/>
  <c r="F49" i="4"/>
  <c r="Q21" i="5" s="1"/>
  <c r="E49" i="4"/>
  <c r="N22" i="11" s="1"/>
  <c r="D49" i="4"/>
  <c r="M22" i="11" s="1"/>
  <c r="C49" i="4"/>
  <c r="D21" i="5" s="1"/>
  <c r="F48" i="4"/>
  <c r="Q20" i="5" s="1"/>
  <c r="E48" i="4"/>
  <c r="N21" i="11" s="1"/>
  <c r="D48" i="4"/>
  <c r="H48" i="4" s="1"/>
  <c r="C48" i="4"/>
  <c r="X30" i="7" s="1"/>
  <c r="F47" i="4"/>
  <c r="Q19" i="5" s="1"/>
  <c r="E47" i="4"/>
  <c r="M19" i="5" s="1"/>
  <c r="D47" i="4"/>
  <c r="K19" i="5" s="1"/>
  <c r="C47" i="4"/>
  <c r="D19" i="5" s="1"/>
  <c r="F46" i="4"/>
  <c r="Q18" i="5" s="1"/>
  <c r="E46" i="4"/>
  <c r="N19" i="11" s="1"/>
  <c r="D46" i="4"/>
  <c r="H46" i="4" s="1"/>
  <c r="C46" i="4"/>
  <c r="D18" i="5" s="1"/>
  <c r="F45" i="4"/>
  <c r="Q18" i="11" s="1"/>
  <c r="E45" i="4"/>
  <c r="M17" i="5" s="1"/>
  <c r="D45" i="4"/>
  <c r="M18" i="11" s="1"/>
  <c r="C45" i="4"/>
  <c r="D73" i="7" s="1"/>
  <c r="F44" i="4"/>
  <c r="Q17" i="11" s="1"/>
  <c r="E44" i="4"/>
  <c r="M16" i="5" s="1"/>
  <c r="D44" i="4"/>
  <c r="H44" i="4" s="1"/>
  <c r="C44" i="4"/>
  <c r="G44" i="4" s="1"/>
  <c r="F43" i="4"/>
  <c r="Q15" i="5" s="1"/>
  <c r="E43" i="4"/>
  <c r="M15" i="5" s="1"/>
  <c r="D43" i="4"/>
  <c r="K15" i="5" s="1"/>
  <c r="C43" i="4"/>
  <c r="N69" i="7" s="1"/>
  <c r="F42" i="4"/>
  <c r="Q15" i="11" s="1"/>
  <c r="E42" i="4"/>
  <c r="N15" i="11" s="1"/>
  <c r="D42" i="4"/>
  <c r="K14" i="5" s="1"/>
  <c r="C42" i="4"/>
  <c r="G42" i="4" s="1"/>
  <c r="F41" i="4"/>
  <c r="Q13" i="5" s="1"/>
  <c r="E41" i="4"/>
  <c r="N14" i="11" s="1"/>
  <c r="D41" i="4"/>
  <c r="K13" i="5" s="1"/>
  <c r="C41" i="4"/>
  <c r="AH16" i="7" s="1"/>
  <c r="F40" i="4"/>
  <c r="Q13" i="11" s="1"/>
  <c r="E40" i="4"/>
  <c r="M12" i="5" s="1"/>
  <c r="D40" i="4"/>
  <c r="K12" i="5" s="1"/>
  <c r="C40" i="4"/>
  <c r="D14" i="7" s="1"/>
  <c r="F39" i="4"/>
  <c r="Q11" i="5" s="1"/>
  <c r="E39" i="4"/>
  <c r="M11" i="5" s="1"/>
  <c r="D39" i="4"/>
  <c r="M12" i="11" s="1"/>
  <c r="C39" i="4"/>
  <c r="F38" i="4"/>
  <c r="Q11" i="11" s="1"/>
  <c r="E38" i="4"/>
  <c r="N11" i="11" s="1"/>
  <c r="D38" i="4"/>
  <c r="K10" i="5" s="1"/>
  <c r="C38" i="4"/>
  <c r="D59" i="7" s="1"/>
  <c r="F37" i="4"/>
  <c r="Q10" i="11" s="1"/>
  <c r="E37" i="4"/>
  <c r="M9" i="5" s="1"/>
  <c r="D37" i="4"/>
  <c r="M10" i="11" s="1"/>
  <c r="C37" i="4"/>
  <c r="D11" i="1"/>
  <c r="C10" i="4" s="1"/>
  <c r="C15" i="4"/>
  <c r="B6" i="4" s="1"/>
  <c r="I2" i="5" s="1"/>
  <c r="D14" i="15" s="1"/>
  <c r="D27" i="4"/>
  <c r="S28" i="5"/>
  <c r="D26" i="4"/>
  <c r="I28" i="5" s="1"/>
  <c r="B15" i="1"/>
  <c r="P5" i="5" s="1"/>
  <c r="B14" i="1"/>
  <c r="P4" i="5" s="1"/>
  <c r="B13" i="1"/>
  <c r="D5" i="5"/>
  <c r="B12" i="1"/>
  <c r="D4" i="5" s="1"/>
  <c r="C12" i="1"/>
  <c r="B11" i="1"/>
  <c r="C12" i="4"/>
  <c r="J201" i="2"/>
  <c r="J200" i="2"/>
  <c r="J199" i="2"/>
  <c r="J198" i="2"/>
  <c r="J197" i="2"/>
  <c r="J196" i="2"/>
  <c r="J195" i="2"/>
  <c r="J194" i="2"/>
  <c r="J193" i="2"/>
  <c r="J192" i="2"/>
  <c r="J190" i="2"/>
  <c r="J189" i="2"/>
  <c r="J188" i="2"/>
  <c r="J187" i="2"/>
  <c r="J186" i="2"/>
  <c r="J185" i="2"/>
  <c r="J184" i="2"/>
  <c r="J183" i="2"/>
  <c r="J182" i="2"/>
  <c r="J181" i="2"/>
  <c r="J180" i="2"/>
  <c r="J179" i="2"/>
  <c r="J178" i="2"/>
  <c r="J177" i="2"/>
  <c r="J176" i="2"/>
  <c r="J175" i="2"/>
  <c r="J174" i="2"/>
  <c r="J173" i="2"/>
  <c r="J172"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4" i="2"/>
  <c r="J143" i="2"/>
  <c r="J142"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F10" i="1"/>
  <c r="E10" i="1" s="1"/>
  <c r="D10" i="1" s="1"/>
  <c r="C10" i="1" s="1"/>
  <c r="B7" i="1"/>
  <c r="E2" i="5" s="1"/>
  <c r="T6" i="5"/>
  <c r="A14" i="7"/>
  <c r="U14" i="7"/>
  <c r="A12" i="5"/>
  <c r="B17" i="11"/>
  <c r="B21" i="11"/>
  <c r="A17" i="5"/>
  <c r="A24" i="7"/>
  <c r="K24" i="7"/>
  <c r="A18" i="7"/>
  <c r="K67" i="7"/>
  <c r="A34" i="7"/>
  <c r="U34" i="7"/>
  <c r="A22" i="5"/>
  <c r="B23" i="11"/>
  <c r="K42" i="7"/>
  <c r="A40" i="7"/>
  <c r="K89" i="7"/>
  <c r="AE42" i="7"/>
  <c r="B24" i="11"/>
  <c r="A36" i="7"/>
  <c r="K85" i="7"/>
  <c r="A16" i="5"/>
  <c r="A9" i="5"/>
  <c r="A13" i="5"/>
  <c r="A25" i="5"/>
  <c r="B27" i="11"/>
  <c r="A16" i="7"/>
  <c r="A65" i="7"/>
  <c r="A26" i="7"/>
  <c r="A75" i="7"/>
  <c r="A18" i="5"/>
  <c r="A89" i="7"/>
  <c r="A10" i="7"/>
  <c r="U10" i="7"/>
  <c r="A38" i="7"/>
  <c r="A87" i="7"/>
  <c r="AE38" i="7"/>
  <c r="A20" i="5"/>
  <c r="A24" i="5"/>
  <c r="A63" i="7"/>
  <c r="A20" i="7"/>
  <c r="A69" i="7"/>
  <c r="A15" i="5"/>
  <c r="B11" i="11"/>
  <c r="K69" i="7"/>
  <c r="U42" i="7"/>
  <c r="AE22" i="7"/>
  <c r="B10" i="1"/>
  <c r="D16" i="15" s="1"/>
  <c r="A21" i="5"/>
  <c r="K20" i="7"/>
  <c r="AE20" i="7"/>
  <c r="K59" i="7"/>
  <c r="B22" i="11"/>
  <c r="U20" i="7"/>
  <c r="AE34" i="7"/>
  <c r="AE30" i="7"/>
  <c r="U30" i="7"/>
  <c r="K16" i="7"/>
  <c r="AE18" i="7"/>
  <c r="K65" i="7"/>
  <c r="AE16" i="7"/>
  <c r="A26" i="5"/>
  <c r="U18" i="7"/>
  <c r="U16" i="7"/>
  <c r="K81" i="7"/>
  <c r="U32" i="7"/>
  <c r="K32" i="7"/>
  <c r="AE32" i="7"/>
  <c r="A81" i="7"/>
  <c r="K73" i="7"/>
  <c r="K38" i="7"/>
  <c r="AE26" i="7"/>
  <c r="A85" i="7"/>
  <c r="D85" i="7"/>
  <c r="K87" i="7"/>
  <c r="AE36" i="7"/>
  <c r="A8" i="7"/>
  <c r="AE8" i="7" s="1"/>
  <c r="D48" i="7"/>
  <c r="K63" i="7"/>
  <c r="K75" i="7"/>
  <c r="U38" i="7"/>
  <c r="A28" i="7"/>
  <c r="N48" i="7"/>
  <c r="K14" i="7"/>
  <c r="X48" i="7"/>
  <c r="AH48" i="7"/>
  <c r="K36" i="7"/>
  <c r="AE14" i="7"/>
  <c r="A19" i="5"/>
  <c r="U36" i="7"/>
  <c r="A14" i="5"/>
  <c r="D95" i="7"/>
  <c r="N95" i="7"/>
  <c r="A11" i="5"/>
  <c r="B12" i="11"/>
  <c r="M3" i="7"/>
  <c r="AG3" i="7"/>
  <c r="C3" i="7"/>
  <c r="M52" i="7"/>
  <c r="W3" i="7"/>
  <c r="E6" i="8"/>
  <c r="BM6" i="8" s="1"/>
  <c r="AX43" i="8"/>
  <c r="K5" i="11"/>
  <c r="Q3" i="5"/>
  <c r="B1" i="11"/>
  <c r="D29" i="9"/>
  <c r="D3" i="5"/>
  <c r="K71" i="7"/>
  <c r="U22" i="7"/>
  <c r="K18" i="7"/>
  <c r="K34" i="7"/>
  <c r="K83" i="7"/>
  <c r="A83" i="7"/>
  <c r="U52" i="7"/>
  <c r="K22" i="7"/>
  <c r="AE24" i="7"/>
  <c r="A73" i="7"/>
  <c r="U24" i="7"/>
  <c r="A91" i="7"/>
  <c r="K91" i="7"/>
  <c r="N91" i="7"/>
  <c r="A71" i="7"/>
  <c r="K10" i="7"/>
  <c r="A59" i="7"/>
  <c r="AE10" i="7"/>
  <c r="F42" i="5"/>
  <c r="A67" i="7"/>
  <c r="K26" i="7"/>
  <c r="U26" i="7"/>
  <c r="AE40" i="7"/>
  <c r="U40" i="7"/>
  <c r="K40" i="7"/>
  <c r="K30" i="7"/>
  <c r="C8" i="4"/>
  <c r="K79" i="7"/>
  <c r="A79" i="7"/>
  <c r="U8" i="7"/>
  <c r="A77" i="7"/>
  <c r="AE28" i="7"/>
  <c r="K28" i="7"/>
  <c r="U28" i="7"/>
  <c r="K77" i="7"/>
  <c r="E43" i="8"/>
  <c r="AI6" i="8"/>
  <c r="Q24" i="5"/>
  <c r="D91" i="7"/>
  <c r="D42" i="7"/>
  <c r="H49" i="4"/>
  <c r="X42" i="7"/>
  <c r="G53" i="4"/>
  <c r="Q16" i="11"/>
  <c r="Q24" i="11"/>
  <c r="D26" i="5"/>
  <c r="AH28" i="7"/>
  <c r="AH42" i="7"/>
  <c r="N42" i="7"/>
  <c r="M24" i="5"/>
  <c r="E23" i="11"/>
  <c r="M27" i="11"/>
  <c r="K26" i="5"/>
  <c r="G54" i="4"/>
  <c r="D34" i="7"/>
  <c r="N38" i="7"/>
  <c r="N28" i="7"/>
  <c r="AH38" i="7"/>
  <c r="D87" i="7"/>
  <c r="D38" i="7"/>
  <c r="M20" i="5"/>
  <c r="D22" i="7"/>
  <c r="AH32" i="7"/>
  <c r="K22" i="5"/>
  <c r="N81" i="7"/>
  <c r="G47" i="4"/>
  <c r="D63" i="7"/>
  <c r="K57" i="7" l="1"/>
  <c r="A57" i="7"/>
  <c r="K8" i="7"/>
  <c r="AH8" i="7"/>
  <c r="D12" i="7"/>
  <c r="U12" i="7"/>
  <c r="A61" i="7"/>
  <c r="N12" i="7"/>
  <c r="AE12" i="7"/>
  <c r="E7" i="5"/>
  <c r="H45" i="4"/>
  <c r="N89" i="7"/>
  <c r="AH36" i="7"/>
  <c r="G51" i="4"/>
  <c r="Q22" i="5"/>
  <c r="E24" i="11"/>
  <c r="E26" i="11"/>
  <c r="N30" i="7"/>
  <c r="M19" i="11"/>
  <c r="D36" i="7"/>
  <c r="N87" i="7"/>
  <c r="M20" i="11"/>
  <c r="Q16" i="5"/>
  <c r="M25" i="11"/>
  <c r="Q22" i="11"/>
  <c r="M22" i="5"/>
  <c r="E21" i="11"/>
  <c r="N34" i="7"/>
  <c r="D81" i="7"/>
  <c r="N83" i="7"/>
  <c r="M23" i="11"/>
  <c r="X40" i="7"/>
  <c r="H47" i="4"/>
  <c r="G50" i="4"/>
  <c r="K24" i="5"/>
  <c r="Q26" i="5"/>
  <c r="D13" i="5"/>
  <c r="E19" i="11"/>
  <c r="G46" i="4"/>
  <c r="Q10" i="5"/>
  <c r="G49" i="4"/>
  <c r="N71" i="7"/>
  <c r="G52" i="4"/>
  <c r="D32" i="7"/>
  <c r="E22" i="11"/>
  <c r="N32" i="7"/>
  <c r="M15" i="11"/>
  <c r="D20" i="7"/>
  <c r="D26" i="7"/>
  <c r="Q12" i="11"/>
  <c r="AH26" i="7"/>
  <c r="D77" i="7"/>
  <c r="D28" i="7"/>
  <c r="X46" i="7"/>
  <c r="N20" i="7"/>
  <c r="AH20" i="7"/>
  <c r="D30" i="7"/>
  <c r="N79" i="7"/>
  <c r="N77" i="7"/>
  <c r="D12" i="5"/>
  <c r="AH18" i="7"/>
  <c r="D71" i="7"/>
  <c r="AH40" i="7"/>
  <c r="N46" i="7"/>
  <c r="AH30" i="7"/>
  <c r="E15" i="11"/>
  <c r="D17" i="5"/>
  <c r="E20" i="11"/>
  <c r="D69" i="7"/>
  <c r="D89" i="7"/>
  <c r="D46" i="7"/>
  <c r="D15" i="5"/>
  <c r="X20" i="7"/>
  <c r="G48" i="4"/>
  <c r="N40" i="7"/>
  <c r="M16" i="11"/>
  <c r="Q14" i="11"/>
  <c r="M21" i="11"/>
  <c r="K16" i="5"/>
  <c r="N8" i="7"/>
  <c r="N67" i="7"/>
  <c r="X8" i="7"/>
  <c r="D8" i="7"/>
  <c r="Q9" i="5"/>
  <c r="N12" i="11"/>
  <c r="D61" i="7"/>
  <c r="N22" i="7"/>
  <c r="E14" i="11"/>
  <c r="E13" i="11"/>
  <c r="AH22" i="7"/>
  <c r="D67" i="7"/>
  <c r="D79" i="7"/>
  <c r="N75" i="7"/>
  <c r="D40" i="7"/>
  <c r="D16" i="5"/>
  <c r="G39" i="4"/>
  <c r="M11" i="11"/>
  <c r="H38" i="4"/>
  <c r="K20" i="5"/>
  <c r="K25" i="5"/>
  <c r="G37" i="4"/>
  <c r="Q17" i="5"/>
  <c r="G43" i="4"/>
  <c r="X28" i="7"/>
  <c r="D20" i="5"/>
  <c r="Q19" i="11"/>
  <c r="E10" i="11"/>
  <c r="X26" i="7"/>
  <c r="X38" i="7"/>
  <c r="D14" i="5"/>
  <c r="E25" i="11"/>
  <c r="X18" i="7"/>
  <c r="K18" i="5"/>
  <c r="E17" i="11"/>
  <c r="X22" i="7"/>
  <c r="M26" i="11"/>
  <c r="AH46" i="7"/>
  <c r="D9" i="5"/>
  <c r="K17" i="5"/>
  <c r="X32" i="7"/>
  <c r="H40" i="4"/>
  <c r="N27" i="11"/>
  <c r="M14" i="5"/>
  <c r="N13" i="11"/>
  <c r="K21" i="5"/>
  <c r="N18" i="11"/>
  <c r="Q12" i="5"/>
  <c r="N16" i="11"/>
  <c r="D11" i="5"/>
  <c r="M13" i="5"/>
  <c r="M17" i="11"/>
  <c r="Q20" i="11"/>
  <c r="M21" i="5"/>
  <c r="E12" i="11"/>
  <c r="N73" i="7"/>
  <c r="N10" i="11"/>
  <c r="H39" i="4"/>
  <c r="D65" i="7"/>
  <c r="N65" i="7"/>
  <c r="X16" i="7"/>
  <c r="X12" i="7"/>
  <c r="AH12" i="7"/>
  <c r="G41" i="4"/>
  <c r="K11" i="5"/>
  <c r="N61" i="7"/>
  <c r="Q14" i="5"/>
  <c r="X10" i="7"/>
  <c r="G38" i="4"/>
  <c r="E16" i="11"/>
  <c r="X14" i="7"/>
  <c r="N57" i="7"/>
  <c r="D10" i="5"/>
  <c r="H43" i="4"/>
  <c r="D10" i="7"/>
  <c r="M13" i="11"/>
  <c r="AH10" i="7"/>
  <c r="N18" i="7"/>
  <c r="M18" i="5"/>
  <c r="M23" i="5"/>
  <c r="N59" i="7"/>
  <c r="N10" i="7"/>
  <c r="H41" i="4"/>
  <c r="M10" i="5"/>
  <c r="D57" i="7"/>
  <c r="D24" i="7"/>
  <c r="D18" i="7"/>
  <c r="H37" i="4"/>
  <c r="N17" i="11"/>
  <c r="E11" i="11"/>
  <c r="M14" i="11"/>
  <c r="N14" i="7"/>
  <c r="K9" i="5"/>
  <c r="X24" i="7"/>
  <c r="AH24" i="7"/>
  <c r="AH14" i="7"/>
  <c r="D16" i="7"/>
  <c r="N16" i="7"/>
  <c r="N20" i="11"/>
  <c r="D83" i="7"/>
  <c r="G40" i="4"/>
  <c r="D75" i="7"/>
  <c r="M24" i="11"/>
  <c r="N24" i="7"/>
  <c r="E18" i="11"/>
  <c r="AH34" i="7"/>
  <c r="X34" i="7"/>
  <c r="Q21" i="11"/>
  <c r="Q26" i="11"/>
  <c r="N36" i="7"/>
  <c r="N63" i="7"/>
  <c r="N26" i="11"/>
  <c r="N26" i="7"/>
  <c r="G45" i="4"/>
  <c r="X36" i="7"/>
  <c r="H42" i="4"/>
  <c r="H51" i="4"/>
  <c r="N85" i="7"/>
  <c r="AX6" i="8"/>
  <c r="BM43" i="8"/>
  <c r="C11" i="1"/>
  <c r="D24" i="15"/>
  <c r="AI43" i="8"/>
  <c r="T6" i="8"/>
  <c r="T43" i="8"/>
  <c r="C13" i="4"/>
  <c r="A5" i="10"/>
  <c r="H6" i="9"/>
  <c r="B2" i="6"/>
</calcChain>
</file>

<file path=xl/sharedStrings.xml><?xml version="1.0" encoding="utf-8"?>
<sst xmlns="http://schemas.openxmlformats.org/spreadsheetml/2006/main" count="2720" uniqueCount="1345">
  <si>
    <t>番号</t>
    <rPh sb="0" eb="2">
      <t>バンゴウ</t>
    </rPh>
    <phoneticPr fontId="3"/>
  </si>
  <si>
    <t>地区</t>
  </si>
  <si>
    <t>学校名</t>
  </si>
  <si>
    <t>校種</t>
  </si>
  <si>
    <t>学校電話番号</t>
  </si>
  <si>
    <t>ＦＡＸ番号</t>
  </si>
  <si>
    <t>郵便番号</t>
  </si>
  <si>
    <t>学校所在地</t>
  </si>
  <si>
    <t>埼玉県立</t>
    <rPh sb="0" eb="2">
      <t>サイタマ</t>
    </rPh>
    <rPh sb="2" eb="4">
      <t>ケンリツ</t>
    </rPh>
    <phoneticPr fontId="3"/>
  </si>
  <si>
    <t>春日部</t>
  </si>
  <si>
    <t>高等学校</t>
    <rPh sb="0" eb="2">
      <t>コウトウ</t>
    </rPh>
    <rPh sb="2" eb="4">
      <t>ガッコウ</t>
    </rPh>
    <phoneticPr fontId="3"/>
  </si>
  <si>
    <t>048(752)3141</t>
  </si>
  <si>
    <t>048(760)1202</t>
  </si>
  <si>
    <t>344-0061</t>
  </si>
  <si>
    <t>春日部市粕壁５５３９</t>
  </si>
  <si>
    <t>春日部女子</t>
  </si>
  <si>
    <t>048(752)3591</t>
  </si>
  <si>
    <t>048(760)1203</t>
  </si>
  <si>
    <t>344-8521</t>
  </si>
  <si>
    <t>春日部市粕壁東６－１－１</t>
  </si>
  <si>
    <t>不動岡</t>
  </si>
  <si>
    <t>0480(61)0140</t>
  </si>
  <si>
    <t>0480(63)1013</t>
  </si>
  <si>
    <t>347-8513</t>
  </si>
  <si>
    <t>加須市不動岡１－７－４５</t>
  </si>
  <si>
    <t>久喜</t>
  </si>
  <si>
    <t>0480(21)0038</t>
  </si>
  <si>
    <t>0480(29)1024</t>
  </si>
  <si>
    <t>346-0005</t>
  </si>
  <si>
    <t>久喜市本町３－１２－１</t>
  </si>
  <si>
    <t>草加</t>
  </si>
  <si>
    <t>048(935)4521</t>
  </si>
  <si>
    <t>048(930)1282</t>
  </si>
  <si>
    <t>340-0002</t>
  </si>
  <si>
    <t>草加市青柳５－３－１</t>
  </si>
  <si>
    <t>越谷北</t>
  </si>
  <si>
    <t>048(974)0793</t>
  </si>
  <si>
    <t>048(973)1181</t>
  </si>
  <si>
    <t>343-0044</t>
  </si>
  <si>
    <t>越谷市大泊５００－１</t>
  </si>
  <si>
    <t>誠和福祉</t>
  </si>
  <si>
    <t>048(561)6651</t>
  </si>
  <si>
    <t>048(560)1051</t>
  </si>
  <si>
    <t>348-0024</t>
  </si>
  <si>
    <t>羽生市神戸７０６</t>
  </si>
  <si>
    <t>吉川美南</t>
    <rPh sb="2" eb="3">
      <t>ミ</t>
    </rPh>
    <rPh sb="3" eb="4">
      <t>ミナミ</t>
    </rPh>
    <phoneticPr fontId="3"/>
  </si>
  <si>
    <t>048(982)3308</t>
  </si>
  <si>
    <t>048(984)1180</t>
  </si>
  <si>
    <t>342-0035</t>
  </si>
  <si>
    <t>吉川市高久６００</t>
  </si>
  <si>
    <t>杉戸農業</t>
  </si>
  <si>
    <t>0480(32)0029</t>
  </si>
  <si>
    <t>0480(36)1012</t>
  </si>
  <si>
    <t>345-0024</t>
  </si>
  <si>
    <t>杉戸町堤根１６８４－１</t>
  </si>
  <si>
    <t>越ヶ谷</t>
  </si>
  <si>
    <t>048(965)3421</t>
  </si>
  <si>
    <t>048(960)1184</t>
  </si>
  <si>
    <t>343-0024</t>
  </si>
  <si>
    <t>越谷市越ヶ谷２７８８－１</t>
  </si>
  <si>
    <t>久喜工業</t>
  </si>
  <si>
    <t>0480(21)0761</t>
  </si>
  <si>
    <t>0480(29)1023</t>
  </si>
  <si>
    <t>346-0002</t>
  </si>
  <si>
    <t>久喜市野久喜４７４</t>
  </si>
  <si>
    <t>春日部工業</t>
  </si>
  <si>
    <t>048(761)5235</t>
  </si>
  <si>
    <t>048(760)1204</t>
  </si>
  <si>
    <t>344-0053</t>
  </si>
  <si>
    <t>春日部市梅田本町１－１－１</t>
  </si>
  <si>
    <t>幸手桜</t>
    <rPh sb="2" eb="3">
      <t>サクラ</t>
    </rPh>
    <phoneticPr fontId="3"/>
  </si>
  <si>
    <t>0480(42)1303</t>
  </si>
  <si>
    <t>0480(40)1024</t>
  </si>
  <si>
    <t>340-0111</t>
  </si>
  <si>
    <t>幸手市北１－１７－５９</t>
  </si>
  <si>
    <t>羽生実業</t>
  </si>
  <si>
    <t>048(561)0341</t>
  </si>
  <si>
    <t>048(560)1054</t>
  </si>
  <si>
    <t>348-8502</t>
  </si>
  <si>
    <t>羽生市羽生３２３</t>
  </si>
  <si>
    <t>蓮田松韻</t>
  </si>
  <si>
    <t>048(768)7820</t>
  </si>
  <si>
    <t>048(765)1500</t>
  </si>
  <si>
    <t>349-0101</t>
  </si>
  <si>
    <t>蓮田市黒浜４０８８</t>
  </si>
  <si>
    <t>八潮</t>
  </si>
  <si>
    <t>048(996)1130</t>
  </si>
  <si>
    <t>048(994)1286</t>
  </si>
  <si>
    <t>340-0802</t>
  </si>
  <si>
    <t>八潮市鶴ヶ曽根６５０</t>
  </si>
  <si>
    <t>越谷南</t>
  </si>
  <si>
    <t>048(988)5161</t>
  </si>
  <si>
    <t>048(961)1180</t>
  </si>
  <si>
    <t>343-0827</t>
  </si>
  <si>
    <t>越谷市川柳町６－２２０</t>
  </si>
  <si>
    <t>三郷</t>
  </si>
  <si>
    <t>048(953)0021</t>
  </si>
  <si>
    <t>048(949)1028</t>
  </si>
  <si>
    <t>341-0041</t>
  </si>
  <si>
    <t>三郷市花和田６２０－１</t>
  </si>
  <si>
    <t>栗橋北彩</t>
  </si>
  <si>
    <t>0480(52)5120</t>
  </si>
  <si>
    <t>0480(55)1008</t>
  </si>
  <si>
    <t>349-1121</t>
  </si>
  <si>
    <t>久喜市伊坂１</t>
  </si>
  <si>
    <t>草加南</t>
  </si>
  <si>
    <t>048(927)7671</t>
  </si>
  <si>
    <t>048(920)1262</t>
  </si>
  <si>
    <t>340-0033</t>
  </si>
  <si>
    <t>草加市柳島町６６</t>
  </si>
  <si>
    <t>羽生第一</t>
  </si>
  <si>
    <t>048(561)6511</t>
  </si>
  <si>
    <t>048(560)1053</t>
  </si>
  <si>
    <t>348-0045</t>
  </si>
  <si>
    <t>羽生市下岩瀬１５３</t>
  </si>
  <si>
    <t>杉戸</t>
  </si>
  <si>
    <t>0480(34)6074</t>
  </si>
  <si>
    <t>0480(36)1013</t>
  </si>
  <si>
    <t>345-0025</t>
  </si>
  <si>
    <t>杉戸町清地１－１－３６</t>
  </si>
  <si>
    <t>白岡</t>
  </si>
  <si>
    <t>0480(92)1505</t>
  </si>
  <si>
    <t>0480(90)1008</t>
  </si>
  <si>
    <t>349-0213</t>
  </si>
  <si>
    <t>白岡町高岩２７５－１</t>
  </si>
  <si>
    <t>春日部東</t>
  </si>
  <si>
    <t>048(761)0011</t>
  </si>
  <si>
    <t>048(760)1206</t>
  </si>
  <si>
    <t>344-0002</t>
  </si>
  <si>
    <t>春日部市樋籠３６３</t>
  </si>
  <si>
    <t>越谷西</t>
  </si>
  <si>
    <t>048(977)4155</t>
  </si>
  <si>
    <t>048(973)1183</t>
  </si>
  <si>
    <t>343-0801</t>
  </si>
  <si>
    <t>越谷市野島４６０－１</t>
  </si>
  <si>
    <t>昌平</t>
    <phoneticPr fontId="3"/>
  </si>
  <si>
    <t>高等学校</t>
  </si>
  <si>
    <t>0480(34)3381</t>
  </si>
  <si>
    <t>0480(34)9854</t>
  </si>
  <si>
    <t>345-0044</t>
  </si>
  <si>
    <t>北葛飾郡杉戸町下野８５１</t>
  </si>
  <si>
    <t>埼玉県立</t>
  </si>
  <si>
    <t>草加東</t>
  </si>
  <si>
    <t>048(936)3570</t>
  </si>
  <si>
    <t>048(930)1287</t>
  </si>
  <si>
    <t>340-0001</t>
  </si>
  <si>
    <t>草加市柿木町１１１０－１</t>
  </si>
  <si>
    <t>叡明</t>
    <rPh sb="0" eb="1">
      <t>エイ</t>
    </rPh>
    <rPh sb="1" eb="2">
      <t>メイ</t>
    </rPh>
    <phoneticPr fontId="3"/>
  </si>
  <si>
    <t>048(990)2211</t>
    <phoneticPr fontId="3"/>
  </si>
  <si>
    <t>048(990)2212</t>
    <phoneticPr fontId="3"/>
  </si>
  <si>
    <t>343-0828</t>
    <phoneticPr fontId="3"/>
  </si>
  <si>
    <t>越谷市レイクタウン７丁目２番１</t>
    <rPh sb="0" eb="2">
      <t>コシガヤ</t>
    </rPh>
    <rPh sb="2" eb="3">
      <t>シ</t>
    </rPh>
    <rPh sb="10" eb="12">
      <t>チョウメ</t>
    </rPh>
    <rPh sb="13" eb="14">
      <t>バン</t>
    </rPh>
    <phoneticPr fontId="3"/>
  </si>
  <si>
    <t>鷲宮</t>
  </si>
  <si>
    <t>0480(58)1200</t>
  </si>
  <si>
    <t>0480(57)1009</t>
  </si>
  <si>
    <t>340-0213</t>
  </si>
  <si>
    <t>久喜市中妻１０２０</t>
  </si>
  <si>
    <t>三郷北</t>
  </si>
  <si>
    <t>048(952)0151</t>
  </si>
  <si>
    <t>048(949)1026</t>
  </si>
  <si>
    <t>341-0022</t>
  </si>
  <si>
    <t>三郷市大広戸８０８</t>
  </si>
  <si>
    <t>松伏</t>
  </si>
  <si>
    <t>048(992)0121</t>
  </si>
  <si>
    <t>048(993)1180</t>
  </si>
  <si>
    <t>343-0114</t>
  </si>
  <si>
    <t>松伏町ゆめみ野東２－７－１</t>
  </si>
  <si>
    <t>庄和</t>
  </si>
  <si>
    <t>048(746)7111</t>
  </si>
  <si>
    <t>048(718)1100</t>
  </si>
  <si>
    <t>344-0117</t>
  </si>
  <si>
    <t>春日部市金崎５８３</t>
  </si>
  <si>
    <t>春日部共栄</t>
  </si>
  <si>
    <t>048(737)7611</t>
  </si>
  <si>
    <t>048(737)8093</t>
  </si>
  <si>
    <t>344-0037</t>
  </si>
  <si>
    <t>春日部市上大増新田２１３</t>
  </si>
  <si>
    <t>獨協埼玉</t>
  </si>
  <si>
    <t>048(977)5441</t>
  </si>
  <si>
    <t>048(977)2031</t>
  </si>
  <si>
    <t>343-0037</t>
  </si>
  <si>
    <t>越谷市恩間新田字寺前３１６</t>
  </si>
  <si>
    <t>花咲徳栄</t>
    <rPh sb="0" eb="2">
      <t>ハナサキ</t>
    </rPh>
    <rPh sb="2" eb="3">
      <t>トク</t>
    </rPh>
    <rPh sb="3" eb="4">
      <t>エイ</t>
    </rPh>
    <phoneticPr fontId="3"/>
  </si>
  <si>
    <t>0480（65）7181</t>
  </si>
  <si>
    <t>0480（65）4893</t>
  </si>
  <si>
    <t>347-8502</t>
  </si>
  <si>
    <t>加須市花崎江橋５１９</t>
  </si>
  <si>
    <t>宮代</t>
  </si>
  <si>
    <t>0480(32)4388</t>
  </si>
  <si>
    <t>0480(36)1016</t>
  </si>
  <si>
    <t>345-0814</t>
  </si>
  <si>
    <t>宮代町東６１１</t>
  </si>
  <si>
    <t>越谷東</t>
  </si>
  <si>
    <t>048(966)8566</t>
  </si>
  <si>
    <t>048(960)1186</t>
  </si>
  <si>
    <t>343-0011</t>
  </si>
  <si>
    <t>越谷市増林荒川堤外５６７０－１</t>
  </si>
  <si>
    <t>草加西</t>
  </si>
  <si>
    <t>048(942)6141</t>
  </si>
  <si>
    <t>048(946)1281</t>
  </si>
  <si>
    <t>340-8524</t>
  </si>
  <si>
    <t>草加市原町２－７－１</t>
  </si>
  <si>
    <t>八潮南</t>
  </si>
  <si>
    <t>048(995)5700</t>
  </si>
  <si>
    <t>048(998)1293</t>
  </si>
  <si>
    <t>340-0814</t>
  </si>
  <si>
    <t>八潮市南川崎根通５１９－１</t>
  </si>
  <si>
    <t>三郷工業技術</t>
  </si>
  <si>
    <t>048(958)2331</t>
  </si>
  <si>
    <t>048(949)1024</t>
  </si>
  <si>
    <t>341-0003</t>
  </si>
  <si>
    <t>三郷市彦成３－３２５</t>
  </si>
  <si>
    <t>越谷総合技術</t>
  </si>
  <si>
    <t>048(966)4155</t>
  </si>
  <si>
    <t>048(960)1185</t>
  </si>
  <si>
    <t>343-0856</t>
  </si>
  <si>
    <t>越谷市谷中町３－１００－１</t>
  </si>
  <si>
    <t>久喜北陽</t>
  </si>
  <si>
    <t>0480(21)3334</t>
  </si>
  <si>
    <t>0480(29)1025</t>
  </si>
  <si>
    <t>346-0031</t>
  </si>
  <si>
    <t>久喜市久喜本８３７－１</t>
  </si>
  <si>
    <t>川越</t>
  </si>
  <si>
    <t>049(222)0224</t>
  </si>
  <si>
    <t>049(229)1051</t>
  </si>
  <si>
    <t>350-0053</t>
  </si>
  <si>
    <t>川越市郭町２－６</t>
  </si>
  <si>
    <t>川越女子</t>
  </si>
  <si>
    <t>049(222)3511</t>
  </si>
  <si>
    <t>049(229)1038</t>
  </si>
  <si>
    <t>350-0041</t>
  </si>
  <si>
    <t>川越市六軒町１－２３</t>
  </si>
  <si>
    <t>飯能</t>
  </si>
  <si>
    <t>042(973)4191</t>
  </si>
  <si>
    <t>042(975)1023</t>
  </si>
  <si>
    <t>357-0032</t>
  </si>
  <si>
    <t>飯能市本町１７－１３</t>
  </si>
  <si>
    <t>所沢</t>
  </si>
  <si>
    <t>04(2922)2185</t>
  </si>
  <si>
    <t>04(2925)4448</t>
  </si>
  <si>
    <t>359-1131</t>
  </si>
  <si>
    <t>所沢市久米１２３４</t>
  </si>
  <si>
    <t>朝霞</t>
  </si>
  <si>
    <t>048(465)1010</t>
  </si>
  <si>
    <t>048(460)1013</t>
  </si>
  <si>
    <t>351-0015</t>
  </si>
  <si>
    <t>朝霞市幸町３－１３－６５</t>
  </si>
  <si>
    <t>豊岡</t>
  </si>
  <si>
    <t>04(2962)5216</t>
  </si>
  <si>
    <t>04(2960)1053</t>
  </si>
  <si>
    <t>358-0003</t>
  </si>
  <si>
    <t>入間市豊岡１－１５－１</t>
  </si>
  <si>
    <t>坂戸</t>
  </si>
  <si>
    <t>049(281)3535</t>
  </si>
  <si>
    <t>049(288)1107</t>
  </si>
  <si>
    <t>350-0271</t>
  </si>
  <si>
    <t>坂戸市上吉田５８６</t>
  </si>
  <si>
    <t>和光</t>
  </si>
  <si>
    <t>048(463)1207</t>
  </si>
  <si>
    <t>048(460)1015</t>
  </si>
  <si>
    <t>351-0115</t>
  </si>
  <si>
    <t>和光市新倉３－２２－１</t>
  </si>
  <si>
    <t>越生</t>
  </si>
  <si>
    <t>049(292)3651</t>
  </si>
  <si>
    <t>049(277)1013</t>
  </si>
  <si>
    <t>350-0412</t>
  </si>
  <si>
    <t>越生町西和田６００</t>
  </si>
  <si>
    <t>新座</t>
  </si>
  <si>
    <t>048(479)5110</t>
  </si>
  <si>
    <t>048(489)1032</t>
  </si>
  <si>
    <t>352-0015</t>
  </si>
  <si>
    <t>新座市池田１－１－２</t>
  </si>
  <si>
    <t>日高</t>
  </si>
  <si>
    <t>042(989)7920</t>
  </si>
  <si>
    <t>042(985)4412</t>
  </si>
  <si>
    <t>350-1203</t>
  </si>
  <si>
    <t>日高市旭ヶ丘８０６</t>
  </si>
  <si>
    <t>所沢北</t>
  </si>
  <si>
    <t>04(2995)5115</t>
  </si>
  <si>
    <t>04(2991)1007</t>
  </si>
  <si>
    <t>359-0042</t>
  </si>
  <si>
    <t>所沢市並木５－４</t>
  </si>
  <si>
    <t>志木</t>
  </si>
  <si>
    <t>048(473)8111</t>
  </si>
  <si>
    <t>048(470)1061</t>
  </si>
  <si>
    <t>353-0001</t>
  </si>
  <si>
    <t>志木市上宗岡１－１－１</t>
  </si>
  <si>
    <t>川越南</t>
  </si>
  <si>
    <t>049(244)5223</t>
  </si>
  <si>
    <t>049(240)1051</t>
  </si>
  <si>
    <t>350-1162</t>
  </si>
  <si>
    <t>川越市南大塚１－２１－１</t>
  </si>
  <si>
    <t>富士見</t>
  </si>
  <si>
    <t>049(253)1551</t>
  </si>
  <si>
    <t>049(255)4933</t>
  </si>
  <si>
    <t>354-0002</t>
  </si>
  <si>
    <t>富士見市上南畑９５０</t>
  </si>
  <si>
    <t>ふじみ野</t>
    <rPh sb="3" eb="4">
      <t>ノ</t>
    </rPh>
    <phoneticPr fontId="3"/>
  </si>
  <si>
    <t>049(264)7801</t>
  </si>
  <si>
    <t>049(278)1175</t>
  </si>
  <si>
    <t>356-0053</t>
  </si>
  <si>
    <t>ふじみ野市大井１１５８－１</t>
  </si>
  <si>
    <t>飯能南</t>
  </si>
  <si>
    <t>朝霞西</t>
  </si>
  <si>
    <t>048(466)4311</t>
  </si>
  <si>
    <t>048(460)1014</t>
  </si>
  <si>
    <t>351-0013</t>
  </si>
  <si>
    <t>朝霞市膝折２－１７</t>
  </si>
  <si>
    <t>新座柳瀬</t>
  </si>
  <si>
    <t>048(478)5151</t>
  </si>
  <si>
    <t>048(489)1030</t>
  </si>
  <si>
    <t>352-0004</t>
  </si>
  <si>
    <t>新座市大和田４－１２－１</t>
  </si>
  <si>
    <t>川越西</t>
  </si>
  <si>
    <t>049(231)2424</t>
  </si>
  <si>
    <t>049(239)1016</t>
  </si>
  <si>
    <t>350-1175</t>
  </si>
  <si>
    <t>川越市笠幡２４８８－１</t>
  </si>
  <si>
    <t>所沢西</t>
  </si>
  <si>
    <t>04(2949)2411</t>
  </si>
  <si>
    <t>04(2938)1001</t>
  </si>
  <si>
    <t>359-1155</t>
  </si>
  <si>
    <t>所沢市北野新町２－５－１１</t>
  </si>
  <si>
    <t>所沢中央</t>
  </si>
  <si>
    <t>04(2995)6088</t>
  </si>
  <si>
    <t>04(2991)1006</t>
  </si>
  <si>
    <t>所沢市並木８－２</t>
  </si>
  <si>
    <t>川越総合</t>
  </si>
  <si>
    <t>049(222)4148</t>
  </si>
  <si>
    <t>049(229)1050</t>
  </si>
  <si>
    <t>350-0036</t>
  </si>
  <si>
    <t>川越市小仙波町５－１４</t>
  </si>
  <si>
    <t>川越工業</t>
  </si>
  <si>
    <t>049(222)0206</t>
  </si>
  <si>
    <t>049(229)1039</t>
  </si>
  <si>
    <t>350-0035</t>
  </si>
  <si>
    <t>川越市西小仙波町２－２８－１</t>
  </si>
  <si>
    <t>狭山工業</t>
  </si>
  <si>
    <t>04(2957)3141</t>
  </si>
  <si>
    <t>04(2950)1010</t>
  </si>
  <si>
    <t>350-1306</t>
  </si>
  <si>
    <t>狭山市富士見２－５－１</t>
  </si>
  <si>
    <t>所沢商業</t>
  </si>
  <si>
    <t>04(2948)0888</t>
  </si>
  <si>
    <t>04(2938)1000</t>
  </si>
  <si>
    <t>359-1167</t>
  </si>
  <si>
    <t>所沢市林２－８８</t>
  </si>
  <si>
    <t>坂戸西</t>
  </si>
  <si>
    <t>049(286)9473</t>
  </si>
  <si>
    <t>049(279)1009</t>
  </si>
  <si>
    <t>350-0245</t>
  </si>
  <si>
    <t>坂戸市四日市場１０１</t>
  </si>
  <si>
    <t>筑波大学附属坂戸</t>
    <rPh sb="0" eb="2">
      <t>ツクバ</t>
    </rPh>
    <rPh sb="2" eb="4">
      <t>ダイガク</t>
    </rPh>
    <rPh sb="4" eb="6">
      <t>フゾク</t>
    </rPh>
    <rPh sb="6" eb="8">
      <t>サカド</t>
    </rPh>
    <phoneticPr fontId="3"/>
  </si>
  <si>
    <t>049(281)1541</t>
  </si>
  <si>
    <t>049(283)8017</t>
  </si>
  <si>
    <t>350-0214　</t>
  </si>
  <si>
    <t>坂戸市千代田１－２４－１</t>
  </si>
  <si>
    <t>川越市立</t>
    <rPh sb="0" eb="2">
      <t>カワゴエ</t>
    </rPh>
    <rPh sb="2" eb="4">
      <t>イチリツ</t>
    </rPh>
    <phoneticPr fontId="3"/>
  </si>
  <si>
    <t>川越</t>
    <rPh sb="0" eb="2">
      <t>カワゴエ</t>
    </rPh>
    <phoneticPr fontId="3"/>
  </si>
  <si>
    <t>049(243)0800</t>
  </si>
  <si>
    <t>049(247)6828</t>
  </si>
  <si>
    <t xml:space="preserve">350-1126 </t>
  </si>
  <si>
    <t>川越市旭町２－３－７</t>
  </si>
  <si>
    <t>細田学園</t>
    <rPh sb="0" eb="2">
      <t>ホソダ</t>
    </rPh>
    <rPh sb="2" eb="4">
      <t>ガクエン</t>
    </rPh>
    <phoneticPr fontId="3"/>
  </si>
  <si>
    <t>048(471)3255</t>
  </si>
  <si>
    <t>048(472)6905</t>
  </si>
  <si>
    <t>353-0004</t>
  </si>
  <si>
    <t>志木市本町２－７－１</t>
  </si>
  <si>
    <t>聖望学園</t>
    <rPh sb="0" eb="1">
      <t>ヒジリ</t>
    </rPh>
    <rPh sb="1" eb="2">
      <t>ボウ</t>
    </rPh>
    <rPh sb="2" eb="4">
      <t>ガクエン</t>
    </rPh>
    <phoneticPr fontId="3"/>
  </si>
  <si>
    <t>042(973)1500</t>
    <phoneticPr fontId="3"/>
  </si>
  <si>
    <t>042(973)6541</t>
    <phoneticPr fontId="3"/>
  </si>
  <si>
    <t>357-0006</t>
  </si>
  <si>
    <t>飯能市中山２９２</t>
  </si>
  <si>
    <t>慶應義塾志木</t>
  </si>
  <si>
    <t>048(471)1361</t>
  </si>
  <si>
    <t>048(474)3008</t>
  </si>
  <si>
    <t>353-0004　</t>
  </si>
  <si>
    <t>志木市本町４－１４－１</t>
  </si>
  <si>
    <t>山村学園</t>
    <rPh sb="0" eb="2">
      <t>ヤマムラ</t>
    </rPh>
    <rPh sb="2" eb="4">
      <t>ガクエン</t>
    </rPh>
    <phoneticPr fontId="3"/>
  </si>
  <si>
    <t>049(225)3565</t>
  </si>
  <si>
    <t>049(222)5356</t>
  </si>
  <si>
    <t>350-1113　</t>
  </si>
  <si>
    <t>川越市田町１６－２</t>
  </si>
  <si>
    <t>山村国際</t>
    <rPh sb="0" eb="2">
      <t>ヤマムラ</t>
    </rPh>
    <rPh sb="2" eb="4">
      <t>コクサイ</t>
    </rPh>
    <phoneticPr fontId="3"/>
  </si>
  <si>
    <t>049(281)0221</t>
  </si>
  <si>
    <t>049(283)3433</t>
  </si>
  <si>
    <t xml:space="preserve">350-0214 </t>
  </si>
  <si>
    <t>坂戸市千代田１－２－２３</t>
  </si>
  <si>
    <t>狭山ヶ丘</t>
    <rPh sb="0" eb="4">
      <t>サヤマガオカ</t>
    </rPh>
    <phoneticPr fontId="3"/>
  </si>
  <si>
    <t>04(2962)3844</t>
    <phoneticPr fontId="3"/>
  </si>
  <si>
    <t>04(2962)0656</t>
    <phoneticPr fontId="3"/>
  </si>
  <si>
    <t>358-0011</t>
  </si>
  <si>
    <t>入間市下藤沢９８１</t>
  </si>
  <si>
    <t>立教新座</t>
    <rPh sb="0" eb="2">
      <t>リッキョウ</t>
    </rPh>
    <rPh sb="2" eb="4">
      <t>ニイザ</t>
    </rPh>
    <phoneticPr fontId="3"/>
  </si>
  <si>
    <t>048(471)2323</t>
  </si>
  <si>
    <t>048(473)0455</t>
    <phoneticPr fontId="3"/>
  </si>
  <si>
    <t>352-8523　</t>
  </si>
  <si>
    <t>新座市北野１－２－２５</t>
  </si>
  <si>
    <t>武蔵越生</t>
    <rPh sb="0" eb="2">
      <t>ムサシ</t>
    </rPh>
    <rPh sb="2" eb="4">
      <t>オゴセ</t>
    </rPh>
    <phoneticPr fontId="3"/>
  </si>
  <si>
    <t>049(292)3245</t>
  </si>
  <si>
    <t>049(292)6081</t>
  </si>
  <si>
    <t>350-0415　</t>
  </si>
  <si>
    <t>入間郡越生町上野東１－３－１０</t>
    <phoneticPr fontId="3"/>
  </si>
  <si>
    <t>星野</t>
    <rPh sb="0" eb="2">
      <t>ホシノ</t>
    </rPh>
    <phoneticPr fontId="3"/>
  </si>
  <si>
    <t xml:space="preserve">049(222)4488 </t>
  </si>
  <si>
    <t>049(226)3402</t>
  </si>
  <si>
    <t>350-0064</t>
  </si>
  <si>
    <t>川越市末広町３－９－１</t>
  </si>
  <si>
    <t>城西大学付属川越</t>
    <rPh sb="0" eb="2">
      <t>ジョウサイ</t>
    </rPh>
    <rPh sb="2" eb="4">
      <t>ダイガク</t>
    </rPh>
    <rPh sb="4" eb="6">
      <t>フゾク</t>
    </rPh>
    <rPh sb="6" eb="8">
      <t>カワゴエ</t>
    </rPh>
    <phoneticPr fontId="3"/>
  </si>
  <si>
    <t>049(224)5665</t>
  </si>
  <si>
    <t>049(223)2371</t>
  </si>
  <si>
    <t>350-0822</t>
  </si>
  <si>
    <t>川越市山田東町１０４２</t>
  </si>
  <si>
    <t>秀明</t>
    <rPh sb="0" eb="2">
      <t>シュウメイ</t>
    </rPh>
    <phoneticPr fontId="3"/>
  </si>
  <si>
    <t>049(232)6611</t>
    <phoneticPr fontId="3"/>
  </si>
  <si>
    <t>049(232)6614</t>
  </si>
  <si>
    <t>川越市笠幡４７９２</t>
  </si>
  <si>
    <t>城北埼玉</t>
  </si>
  <si>
    <t>049(235)3222</t>
  </si>
  <si>
    <t>049(235)7020</t>
  </si>
  <si>
    <t>350-0014</t>
  </si>
  <si>
    <t>川越市古市場５８５－１</t>
    <phoneticPr fontId="3"/>
  </si>
  <si>
    <t>西部台</t>
    <rPh sb="0" eb="2">
      <t>セイブ</t>
    </rPh>
    <rPh sb="2" eb="3">
      <t>ダイ</t>
    </rPh>
    <phoneticPr fontId="3"/>
  </si>
  <si>
    <t>048(481)1701</t>
  </si>
  <si>
    <t>048(479)2501</t>
  </si>
  <si>
    <t>352-8508</t>
    <phoneticPr fontId="3"/>
  </si>
  <si>
    <t>新座市中野２－９－１</t>
  </si>
  <si>
    <t>秋草学園</t>
    <rPh sb="0" eb="2">
      <t>アキクサ</t>
    </rPh>
    <rPh sb="2" eb="4">
      <t>ガクエン</t>
    </rPh>
    <phoneticPr fontId="3"/>
  </si>
  <si>
    <t>04(2958)4111</t>
    <phoneticPr fontId="3"/>
  </si>
  <si>
    <t>04(2958)2831</t>
    <phoneticPr fontId="3"/>
  </si>
  <si>
    <t xml:space="preserve">350-1312  </t>
  </si>
  <si>
    <t>狭山市堀兼２４０４</t>
  </si>
  <si>
    <t>狭山清陵</t>
  </si>
  <si>
    <t>04(2953)7161</t>
  </si>
  <si>
    <t>04(2969)1032</t>
  </si>
  <si>
    <t>350-1333</t>
  </si>
  <si>
    <t>狭山市上奥富３４－３</t>
  </si>
  <si>
    <t>鶴ヶ島清風</t>
  </si>
  <si>
    <t>049(286)7501</t>
  </si>
  <si>
    <t>049(279)1010</t>
  </si>
  <si>
    <t>350-2223</t>
  </si>
  <si>
    <t>鶴ヶ島市高倉９４６－１</t>
  </si>
  <si>
    <t>川越初雁</t>
  </si>
  <si>
    <t>049(244)2171</t>
  </si>
  <si>
    <t>049(240)1052</t>
  </si>
  <si>
    <t>350-1137</t>
  </si>
  <si>
    <t>川越市砂新田２５６４</t>
  </si>
  <si>
    <t>入間向陽</t>
  </si>
  <si>
    <t>04(2964)3805</t>
  </si>
  <si>
    <t>04(2960)1057</t>
  </si>
  <si>
    <t>358-0001</t>
  </si>
  <si>
    <t>入間市向陽台１－１－１</t>
  </si>
  <si>
    <t>新座総合技術</t>
  </si>
  <si>
    <t>048(478)2111</t>
  </si>
  <si>
    <t>048(481)8970</t>
  </si>
  <si>
    <t>352-0013</t>
  </si>
  <si>
    <t>新座市新塚１－３－１</t>
  </si>
  <si>
    <t>西武学園文理</t>
    <rPh sb="0" eb="2">
      <t>セイブ</t>
    </rPh>
    <rPh sb="2" eb="4">
      <t>ガクエン</t>
    </rPh>
    <rPh sb="4" eb="6">
      <t>ブンリ</t>
    </rPh>
    <phoneticPr fontId="3"/>
  </si>
  <si>
    <t>04(2954)4080　　</t>
  </si>
  <si>
    <t>04(2952)7015</t>
  </si>
  <si>
    <t>350-1336　　</t>
  </si>
  <si>
    <t>狭山市柏原新田下河原３１１－１</t>
    <rPh sb="7" eb="10">
      <t>シモカワラ</t>
    </rPh>
    <phoneticPr fontId="3"/>
  </si>
  <si>
    <t>狭山経済</t>
  </si>
  <si>
    <t>04(2952)6510</t>
  </si>
  <si>
    <t>04(2969)1030</t>
  </si>
  <si>
    <t>350-1324</t>
  </si>
  <si>
    <t>狭山市稲荷山２－６－１</t>
  </si>
  <si>
    <t>川越東</t>
    <rPh sb="0" eb="2">
      <t>カワゴエ</t>
    </rPh>
    <rPh sb="2" eb="3">
      <t>ヒガシ</t>
    </rPh>
    <phoneticPr fontId="3"/>
  </si>
  <si>
    <t>049(235)4811</t>
  </si>
  <si>
    <t>049(235)1150</t>
  </si>
  <si>
    <t>350-0011　</t>
  </si>
  <si>
    <t>川越市久下戸６０６０</t>
  </si>
  <si>
    <t>芸術総合</t>
  </si>
  <si>
    <t>04(2949)4052</t>
  </si>
  <si>
    <t>04(2938)1002</t>
  </si>
  <si>
    <t>359-1164</t>
  </si>
  <si>
    <t>所沢市三ヶ島２－６９５－１</t>
  </si>
  <si>
    <t>埼玉平成</t>
    <rPh sb="0" eb="2">
      <t>サイタマ</t>
    </rPh>
    <rPh sb="2" eb="4">
      <t>ヘイセイ</t>
    </rPh>
    <phoneticPr fontId="3"/>
  </si>
  <si>
    <t>049(295)1212　　　　　</t>
  </si>
  <si>
    <t>049(294)4555</t>
  </si>
  <si>
    <t>350-0434</t>
  </si>
  <si>
    <t>入間郡毛呂山町市場３３３－１</t>
  </si>
  <si>
    <t>東野</t>
    <rPh sb="0" eb="2">
      <t>トウノ</t>
    </rPh>
    <phoneticPr fontId="3"/>
  </si>
  <si>
    <t>04(2934)5292</t>
  </si>
  <si>
    <t>04(2934)4665</t>
  </si>
  <si>
    <t>358-8558　</t>
  </si>
  <si>
    <t>入間市二本木１１２－１</t>
  </si>
  <si>
    <t>自由の森学園</t>
    <rPh sb="0" eb="2">
      <t>ジユウ</t>
    </rPh>
    <rPh sb="3" eb="4">
      <t>モリ</t>
    </rPh>
    <rPh sb="4" eb="6">
      <t>ガクエン</t>
    </rPh>
    <phoneticPr fontId="3"/>
  </si>
  <si>
    <t>042(972)3131</t>
  </si>
  <si>
    <t>042(973)7103</t>
  </si>
  <si>
    <t>357-8550</t>
  </si>
  <si>
    <t>飯能市小岩井６１３</t>
  </si>
  <si>
    <t>和光国際</t>
  </si>
  <si>
    <t>048(467)1311</t>
  </si>
  <si>
    <t>048(460)1018</t>
  </si>
  <si>
    <t>351-0106</t>
  </si>
  <si>
    <t>和光市広沢４－１</t>
  </si>
  <si>
    <t>049(281)0174</t>
  </si>
  <si>
    <t>049(283)9899</t>
  </si>
  <si>
    <t>350-0221</t>
  </si>
  <si>
    <t>坂戸市鎌倉町１４－１</t>
  </si>
  <si>
    <t>浦和</t>
  </si>
  <si>
    <t>048(886)3000</t>
  </si>
  <si>
    <t>048(885)4647</t>
  </si>
  <si>
    <t>330-9330</t>
  </si>
  <si>
    <t>さいたま市浦和区領家５－３－３</t>
  </si>
  <si>
    <t>川口</t>
  </si>
  <si>
    <t>048(282)1615</t>
  </si>
  <si>
    <t>048(280)1026</t>
  </si>
  <si>
    <t>333-0826</t>
  </si>
  <si>
    <t>川口市新井宿諏訪山９６３</t>
  </si>
  <si>
    <t>浦和第一女子</t>
  </si>
  <si>
    <t>048(829)2031</t>
  </si>
  <si>
    <t>048(830)1116</t>
  </si>
  <si>
    <t>330-0064</t>
  </si>
  <si>
    <t>さいたま市浦和区岸町３－８－４５</t>
  </si>
  <si>
    <t>浦和西</t>
  </si>
  <si>
    <t>048(831)4847</t>
  </si>
  <si>
    <t>048(830)1117</t>
  </si>
  <si>
    <t>330-0042</t>
  </si>
  <si>
    <t>さいたま市浦和区木崎３－１－１</t>
  </si>
  <si>
    <t>大宮</t>
  </si>
  <si>
    <t>048(641)0931</t>
  </si>
  <si>
    <t>048(640)1965</t>
  </si>
  <si>
    <t>330-0834</t>
  </si>
  <si>
    <t>さいたま市大宮区天沼町２－３２３</t>
  </si>
  <si>
    <t>蕨</t>
  </si>
  <si>
    <t>048(443)2473</t>
  </si>
  <si>
    <t>048(430)1371</t>
  </si>
  <si>
    <t>335-0001</t>
  </si>
  <si>
    <t>蕨市北町５－３－８</t>
  </si>
  <si>
    <t>岩槻</t>
  </si>
  <si>
    <t>048(798)7171</t>
  </si>
  <si>
    <t>048(791)1500</t>
  </si>
  <si>
    <t>339-0043</t>
  </si>
  <si>
    <t>さいたま市岩槻区城南１－３－３８</t>
  </si>
  <si>
    <t>与野</t>
  </si>
  <si>
    <t>048(852)4505</t>
  </si>
  <si>
    <t>048(840)1046</t>
  </si>
  <si>
    <t>338-0004</t>
  </si>
  <si>
    <t>さいたま市中央区本町西２－８－１</t>
  </si>
  <si>
    <t>上尾</t>
  </si>
  <si>
    <t>048(772)3322</t>
  </si>
  <si>
    <t>048(770)1051</t>
  </si>
  <si>
    <t>362-0073</t>
  </si>
  <si>
    <t>上尾市浅間台１－６－１</t>
  </si>
  <si>
    <t>川口北</t>
  </si>
  <si>
    <t>048(295)1006</t>
  </si>
  <si>
    <t>048(290)1013</t>
  </si>
  <si>
    <t>333-0831</t>
  </si>
  <si>
    <t>川口市木曽呂１４７７</t>
  </si>
  <si>
    <t>大宮武蔵野</t>
  </si>
  <si>
    <t>048(622)0181</t>
  </si>
  <si>
    <t>048(620)1903</t>
  </si>
  <si>
    <t>331-0061</t>
  </si>
  <si>
    <t>さいたま市西区西遊馬１６０１</t>
  </si>
  <si>
    <t>上尾南</t>
  </si>
  <si>
    <t>048(781)3355</t>
  </si>
  <si>
    <t>048(780)1009</t>
  </si>
  <si>
    <t>362-0052</t>
  </si>
  <si>
    <t>上尾市中新井５８５</t>
  </si>
  <si>
    <t>上尾鷹の台</t>
  </si>
  <si>
    <t>048(722)1246</t>
  </si>
  <si>
    <t>048(720)1013</t>
  </si>
  <si>
    <t>362-0021</t>
  </si>
  <si>
    <t>上尾市原市２８００</t>
  </si>
  <si>
    <t>浦和北</t>
  </si>
  <si>
    <t>048(855)1000</t>
  </si>
  <si>
    <t>048(840)1045</t>
  </si>
  <si>
    <t>338-0815</t>
  </si>
  <si>
    <t>さいたま市桜区五関５９５</t>
  </si>
  <si>
    <t>川口東</t>
  </si>
  <si>
    <t>048(296)7022</t>
  </si>
  <si>
    <t>048(290)1014</t>
  </si>
  <si>
    <t>333-0807</t>
  </si>
  <si>
    <t>川口市長蔵３－１－１</t>
  </si>
  <si>
    <t>大宮東</t>
  </si>
  <si>
    <t>048(683)0995</t>
  </si>
  <si>
    <t>048(680)1900</t>
  </si>
  <si>
    <t>337-0021</t>
  </si>
  <si>
    <t>さいたま市見沼区膝子５６７</t>
  </si>
  <si>
    <t>南稜</t>
  </si>
  <si>
    <t>048(421)1211</t>
  </si>
  <si>
    <t>048(422)6055</t>
  </si>
  <si>
    <t>335-0031</t>
  </si>
  <si>
    <t>戸田市美女木４－２３－４</t>
  </si>
  <si>
    <t>大宮南</t>
  </si>
  <si>
    <t>048(623)7329</t>
  </si>
  <si>
    <t>048(620)1904</t>
  </si>
  <si>
    <t>331-0053</t>
  </si>
  <si>
    <t>さいたま市西区植田谷本７９３</t>
  </si>
  <si>
    <t>浦和東</t>
  </si>
  <si>
    <t>048(878)2113</t>
  </si>
  <si>
    <t>048(812)1013</t>
  </si>
  <si>
    <t>336-0976</t>
  </si>
  <si>
    <t>さいたま市緑区寺山３６５</t>
  </si>
  <si>
    <t>上尾橘</t>
  </si>
  <si>
    <t>048(725)3725</t>
  </si>
  <si>
    <t>048(780)1010</t>
  </si>
  <si>
    <t>362-0059</t>
  </si>
  <si>
    <t>上尾市平方２１８７－１</t>
  </si>
  <si>
    <t>川口青陵</t>
  </si>
  <si>
    <t>048(296)1154</t>
  </si>
  <si>
    <t>048(290)1015</t>
  </si>
  <si>
    <t>333-0832</t>
  </si>
  <si>
    <t>川口市神戸東５２０－１</t>
  </si>
  <si>
    <t>伊奈学園総合</t>
  </si>
  <si>
    <t>048(728)2510</t>
  </si>
  <si>
    <t>048(729)1003</t>
  </si>
  <si>
    <t>362-0802</t>
  </si>
  <si>
    <t>伊奈町学園４－１－１</t>
  </si>
  <si>
    <t>大宮光陵</t>
  </si>
  <si>
    <t>048(622)1277</t>
  </si>
  <si>
    <t>048(620)1901</t>
  </si>
  <si>
    <t>331-0057</t>
  </si>
  <si>
    <t>さいたま市西区中野林１４５</t>
  </si>
  <si>
    <t>鳩ヶ谷</t>
  </si>
  <si>
    <t>048(286)0565</t>
  </si>
  <si>
    <t>048(280)1028</t>
  </si>
  <si>
    <t>334-0005</t>
  </si>
  <si>
    <t>鳩ヶ谷市里２２５－１</t>
  </si>
  <si>
    <t>いずみ</t>
  </si>
  <si>
    <t>048(852)6880</t>
  </si>
  <si>
    <t>048(840)1047</t>
  </si>
  <si>
    <t>338-0007</t>
  </si>
  <si>
    <t>さいたま市中央区円阿弥７－４－１</t>
  </si>
  <si>
    <t>岩槻北陵</t>
  </si>
  <si>
    <t>048(794)6060</t>
  </si>
  <si>
    <t>048(793)1500</t>
  </si>
  <si>
    <t>339-0009</t>
  </si>
  <si>
    <t>さいたま市岩槻区慈恩寺１１７－２</t>
  </si>
  <si>
    <t>川口工業</t>
  </si>
  <si>
    <t>048(251)3081</t>
  </si>
  <si>
    <t>048(250)1252</t>
  </si>
  <si>
    <t>333-0846</t>
  </si>
  <si>
    <t>川口市南前川１－１０－１</t>
  </si>
  <si>
    <t>浦和工業</t>
  </si>
  <si>
    <t>048(862)5634</t>
  </si>
  <si>
    <t>048(836)1058</t>
  </si>
  <si>
    <t>338-0832</t>
  </si>
  <si>
    <t>さいたま市桜区西堀５－１－１</t>
  </si>
  <si>
    <t>大宮工業</t>
  </si>
  <si>
    <t>048(651)0445</t>
  </si>
  <si>
    <t>048(660)1904</t>
  </si>
  <si>
    <t>331-0802</t>
  </si>
  <si>
    <t>さいたま市北区本郷町１９７０</t>
  </si>
  <si>
    <t>浦和商業</t>
  </si>
  <si>
    <t>048(861)2564</t>
  </si>
  <si>
    <t>048(836)1057</t>
  </si>
  <si>
    <t>336-0022</t>
  </si>
  <si>
    <t>さいたま市南区白幡２－１９－３９</t>
  </si>
  <si>
    <t>大宮商業</t>
  </si>
  <si>
    <t>048(683)0674</t>
  </si>
  <si>
    <t>048(680)1901</t>
  </si>
  <si>
    <t>337-0053</t>
  </si>
  <si>
    <t>さいたま市見沼区大和田町１－３５６</t>
  </si>
  <si>
    <t>岩槻商業</t>
  </si>
  <si>
    <t>048(756)0100</t>
  </si>
  <si>
    <t>048(790)1501</t>
  </si>
  <si>
    <t>339-0052</t>
  </si>
  <si>
    <t>さいたま市岩槻区太田１－４－１</t>
  </si>
  <si>
    <t>常盤</t>
  </si>
  <si>
    <t>048(852)5711</t>
  </si>
  <si>
    <t>048(840)1044</t>
  </si>
  <si>
    <t>338-0824</t>
  </si>
  <si>
    <t>さいたま市桜区上大久保５１９－１</t>
  </si>
  <si>
    <t>大宮ろう</t>
  </si>
  <si>
    <t>048(663)7525</t>
  </si>
  <si>
    <t>048(660)1906</t>
  </si>
  <si>
    <t>331-0813</t>
  </si>
  <si>
    <t>さいたま市北区植竹町２－６８</t>
  </si>
  <si>
    <t>川口市立</t>
    <rPh sb="0" eb="2">
      <t>カワグチ</t>
    </rPh>
    <rPh sb="2" eb="4">
      <t>シリツ</t>
    </rPh>
    <phoneticPr fontId="3"/>
  </si>
  <si>
    <t>048(265)3315</t>
  </si>
  <si>
    <t>048(269)9998</t>
  </si>
  <si>
    <t>333-0844</t>
  </si>
  <si>
    <t>川口市上青木３－１－４０</t>
  </si>
  <si>
    <t>さいたま市立</t>
    <rPh sb="4" eb="6">
      <t>イチリツ</t>
    </rPh>
    <phoneticPr fontId="3"/>
  </si>
  <si>
    <t>048(886)2151</t>
  </si>
  <si>
    <t>048(883)2029</t>
  </si>
  <si>
    <t>330-0073</t>
  </si>
  <si>
    <t>さいたま市浦和区元町１－２８－１７</t>
  </si>
  <si>
    <t>大宮北</t>
  </si>
  <si>
    <t>048(663)2912</t>
  </si>
  <si>
    <t>048(653)7922</t>
  </si>
  <si>
    <t xml:space="preserve">331-0822 </t>
  </si>
  <si>
    <t>さいたま市北区奈良町９１－１</t>
  </si>
  <si>
    <t>大宮西</t>
  </si>
  <si>
    <t>330-0856</t>
    <phoneticPr fontId="3"/>
  </si>
  <si>
    <t>さいたま市大宮区三橋４－９６</t>
    <rPh sb="5" eb="7">
      <t>オオミヤ</t>
    </rPh>
    <rPh sb="7" eb="8">
      <t>ク</t>
    </rPh>
    <rPh sb="8" eb="10">
      <t>ミハシ</t>
    </rPh>
    <phoneticPr fontId="3"/>
  </si>
  <si>
    <t>浦和南</t>
  </si>
  <si>
    <t>048(862)2568</t>
  </si>
  <si>
    <t>048(838)2932</t>
  </si>
  <si>
    <t>336-0026</t>
  </si>
  <si>
    <t>さいたま市南区辻６－５－３１</t>
  </si>
  <si>
    <t>浦和実業学園</t>
    <rPh sb="0" eb="2">
      <t>ウラワ</t>
    </rPh>
    <rPh sb="2" eb="4">
      <t>ジツギョウ</t>
    </rPh>
    <rPh sb="4" eb="6">
      <t>ガクエン</t>
    </rPh>
    <phoneticPr fontId="3"/>
  </si>
  <si>
    <t xml:space="preserve">048(861)6131 </t>
  </si>
  <si>
    <t>048(861)6132</t>
  </si>
  <si>
    <t xml:space="preserve">336-0025 </t>
  </si>
  <si>
    <t>さいたま市南区文蔵３－９－１　</t>
  </si>
  <si>
    <t>浦和麗明</t>
    <rPh sb="0" eb="2">
      <t>ウラワ</t>
    </rPh>
    <rPh sb="2" eb="3">
      <t>レイ</t>
    </rPh>
    <rPh sb="3" eb="4">
      <t>メイ</t>
    </rPh>
    <phoneticPr fontId="3"/>
  </si>
  <si>
    <t>048(885)8625</t>
  </si>
  <si>
    <t>048(885)1102</t>
  </si>
  <si>
    <t>330-0054　</t>
  </si>
  <si>
    <t>さいたま市浦和区東岸町１０－３６</t>
  </si>
  <si>
    <t>淑徳与野</t>
    <rPh sb="0" eb="2">
      <t>シュクトク</t>
    </rPh>
    <rPh sb="2" eb="4">
      <t>ヨノ</t>
    </rPh>
    <phoneticPr fontId="3"/>
  </si>
  <si>
    <t>048(853)3193</t>
  </si>
  <si>
    <t>048(853)4040</t>
  </si>
  <si>
    <t xml:space="preserve">338-0007 </t>
  </si>
  <si>
    <t>さいたま市中央区円阿弥２－１１－２６</t>
  </si>
  <si>
    <t>武南</t>
    <rPh sb="0" eb="1">
      <t>ブ</t>
    </rPh>
    <rPh sb="1" eb="2">
      <t>ナン</t>
    </rPh>
    <phoneticPr fontId="3"/>
  </si>
  <si>
    <t>048(441)6948</t>
  </si>
  <si>
    <t>048(431)0438</t>
  </si>
  <si>
    <t>335-0002</t>
  </si>
  <si>
    <t>蕨市塚越５－１０－２１</t>
  </si>
  <si>
    <t>浦和学院</t>
    <rPh sb="0" eb="2">
      <t>ウラワ</t>
    </rPh>
    <rPh sb="2" eb="4">
      <t>ガクイン</t>
    </rPh>
    <phoneticPr fontId="3"/>
  </si>
  <si>
    <t xml:space="preserve">048(878)2101 </t>
  </si>
  <si>
    <t>048(878)3335</t>
  </si>
  <si>
    <t xml:space="preserve">336-0975 </t>
    <phoneticPr fontId="3"/>
  </si>
  <si>
    <t>さいたま市緑区代山１７２　</t>
  </si>
  <si>
    <t>埼玉栄</t>
    <rPh sb="0" eb="2">
      <t>サイタマ</t>
    </rPh>
    <rPh sb="2" eb="3">
      <t>サカエ</t>
    </rPh>
    <phoneticPr fontId="3"/>
  </si>
  <si>
    <t>048(624)6488　</t>
  </si>
  <si>
    <t>048(622)3068</t>
  </si>
  <si>
    <t>331-0047</t>
  </si>
  <si>
    <t>さいたま市西区指扇３８３８</t>
  </si>
  <si>
    <t>浦和明の星女子</t>
    <rPh sb="0" eb="2">
      <t>ウラワ</t>
    </rPh>
    <rPh sb="2" eb="3">
      <t>アケ</t>
    </rPh>
    <rPh sb="4" eb="5">
      <t>ホシ</t>
    </rPh>
    <rPh sb="5" eb="7">
      <t>ジョシ</t>
    </rPh>
    <phoneticPr fontId="3"/>
  </si>
  <si>
    <t>048(873)1160</t>
  </si>
  <si>
    <t>048(875)3491</t>
  </si>
  <si>
    <t>336-0926</t>
  </si>
  <si>
    <t>さいたま市緑区東浦和６－４－１９　</t>
  </si>
  <si>
    <t>大宮開成</t>
    <rPh sb="0" eb="2">
      <t>オオミヤ</t>
    </rPh>
    <rPh sb="2" eb="4">
      <t>カイセイ</t>
    </rPh>
    <phoneticPr fontId="3"/>
  </si>
  <si>
    <t>048(641)7161</t>
  </si>
  <si>
    <t>048(647)8881</t>
  </si>
  <si>
    <t>330-8567　</t>
  </si>
  <si>
    <t>さいたま市大宮区堀の内町１－６１５</t>
  </si>
  <si>
    <t>秀明英光</t>
    <rPh sb="0" eb="2">
      <t>シュウメイ</t>
    </rPh>
    <rPh sb="2" eb="3">
      <t>エイ</t>
    </rPh>
    <rPh sb="3" eb="4">
      <t>コウ</t>
    </rPh>
    <phoneticPr fontId="3"/>
  </si>
  <si>
    <t>048(781)8821</t>
  </si>
  <si>
    <t>048(781)8824</t>
  </si>
  <si>
    <t>362-0058</t>
  </si>
  <si>
    <t>上尾市上野１０１２</t>
  </si>
  <si>
    <t>栄東</t>
    <rPh sb="0" eb="1">
      <t>サカエ</t>
    </rPh>
    <rPh sb="1" eb="2">
      <t>ヒガシ</t>
    </rPh>
    <phoneticPr fontId="3"/>
  </si>
  <si>
    <t>048(651)4050</t>
  </si>
  <si>
    <t>048(652)9435</t>
  </si>
  <si>
    <t>337-0054　</t>
  </si>
  <si>
    <t>さいたま市見沼区砂町２－７７</t>
  </si>
  <si>
    <t>国際学院</t>
    <rPh sb="0" eb="2">
      <t>コクサイ</t>
    </rPh>
    <rPh sb="2" eb="4">
      <t>ガクイン</t>
    </rPh>
    <phoneticPr fontId="3"/>
  </si>
  <si>
    <t>048(721)5931</t>
  </si>
  <si>
    <t>048(721)5903</t>
  </si>
  <si>
    <t>362-0806　</t>
  </si>
  <si>
    <t>北足立郡伊奈町小室１０４７４</t>
  </si>
  <si>
    <t>栄北</t>
    <rPh sb="0" eb="1">
      <t>サカエ</t>
    </rPh>
    <rPh sb="1" eb="2">
      <t>キタ</t>
    </rPh>
    <phoneticPr fontId="3"/>
  </si>
  <si>
    <t>048(723)7711</t>
  </si>
  <si>
    <t>048(723)4500</t>
    <phoneticPr fontId="3"/>
  </si>
  <si>
    <t>362-0806</t>
  </si>
  <si>
    <t>北足立郡伊奈町小室１１２３</t>
  </si>
  <si>
    <t>熊谷</t>
  </si>
  <si>
    <t>048(521)0050</t>
  </si>
  <si>
    <t>048(520)1057</t>
  </si>
  <si>
    <t>360-0812</t>
  </si>
  <si>
    <t>熊谷市大原１－９－１</t>
  </si>
  <si>
    <t>本庄</t>
  </si>
  <si>
    <t>0495(21)1195</t>
  </si>
  <si>
    <t>0495(25)1024</t>
  </si>
  <si>
    <t>367-0045</t>
  </si>
  <si>
    <t>本庄市柏１－４－１</t>
  </si>
  <si>
    <t>熊谷女子</t>
  </si>
  <si>
    <t>048(521)0015</t>
  </si>
  <si>
    <t>048(520)1052</t>
  </si>
  <si>
    <t>360-0031</t>
  </si>
  <si>
    <t>熊谷市末広２－１３１</t>
  </si>
  <si>
    <t>深谷第一</t>
  </si>
  <si>
    <t>048(571)3381</t>
  </si>
  <si>
    <t>048(570)1017</t>
  </si>
  <si>
    <t>366-0034</t>
  </si>
  <si>
    <t>深谷市常盤町２１－１</t>
  </si>
  <si>
    <t>鴻巣女子</t>
  </si>
  <si>
    <t>048(541)0669</t>
  </si>
  <si>
    <t>048(595)1012</t>
  </si>
  <si>
    <t>365-0036</t>
  </si>
  <si>
    <t>鴻巣市天神１－１－７２</t>
  </si>
  <si>
    <t>児玉</t>
  </si>
  <si>
    <t>秩父</t>
  </si>
  <si>
    <t>0494(22)3606</t>
  </si>
  <si>
    <t>0494(21)1041</t>
  </si>
  <si>
    <t>368-0035</t>
  </si>
  <si>
    <t>秩父市上町２－２３－４５</t>
  </si>
  <si>
    <t>鴻巣</t>
  </si>
  <si>
    <t>048(541)0234</t>
  </si>
  <si>
    <t>048(595)1013</t>
  </si>
  <si>
    <t>365-0054</t>
  </si>
  <si>
    <t>鴻巣市大間１０２０</t>
  </si>
  <si>
    <t>小鹿野</t>
  </si>
  <si>
    <t>0494(75)0205</t>
  </si>
  <si>
    <t>0494(72)1001</t>
  </si>
  <si>
    <t>368-0105</t>
  </si>
  <si>
    <t>小鹿野町小鹿野９６２－１</t>
  </si>
  <si>
    <t>寄居城北</t>
  </si>
  <si>
    <t>048(581)3111</t>
  </si>
  <si>
    <t>048(580)1011</t>
  </si>
  <si>
    <t>369-1202</t>
  </si>
  <si>
    <t>寄居町桜沢２６０１</t>
  </si>
  <si>
    <t>熊谷農業</t>
  </si>
  <si>
    <t>048(521)0051</t>
  </si>
  <si>
    <t>048(520)1060</t>
  </si>
  <si>
    <t>熊谷市大原３－３－１</t>
  </si>
  <si>
    <t>秩父農工科学</t>
  </si>
  <si>
    <t>0494(22)3017</t>
  </si>
  <si>
    <t>0494(21)1040</t>
  </si>
  <si>
    <t>368-0005</t>
  </si>
  <si>
    <t>秩父市大野原２０００</t>
  </si>
  <si>
    <t>児玉白楊</t>
  </si>
  <si>
    <t>0495(72)1566</t>
  </si>
  <si>
    <t>0495(73)1011</t>
  </si>
  <si>
    <t>367-0216</t>
  </si>
  <si>
    <t>本庄市児玉町金屋９８０</t>
  </si>
  <si>
    <t>深谷商業</t>
  </si>
  <si>
    <t>048(571)3321</t>
  </si>
  <si>
    <t>048(570)1016</t>
  </si>
  <si>
    <t>366-0035</t>
  </si>
  <si>
    <t>深谷市原郷８０</t>
  </si>
  <si>
    <t>熊谷商業</t>
  </si>
  <si>
    <t>048(523)4545</t>
  </si>
  <si>
    <t>048(520)1063</t>
  </si>
  <si>
    <t>360-0833</t>
  </si>
  <si>
    <t>熊谷市広瀬８００</t>
  </si>
  <si>
    <t>進修館</t>
  </si>
  <si>
    <t>048(556)6291</t>
  </si>
  <si>
    <t>048(550)1058</t>
  </si>
  <si>
    <t>361-0023</t>
  </si>
  <si>
    <t>行田市長野１３２０</t>
  </si>
  <si>
    <t>皆野</t>
  </si>
  <si>
    <t>0494(62)2076</t>
  </si>
  <si>
    <t>0494(63)1001</t>
  </si>
  <si>
    <t>369-1623</t>
  </si>
  <si>
    <t>皆野町大渕１９－１</t>
  </si>
  <si>
    <t>熊谷工業</t>
  </si>
  <si>
    <t>048(523)3354</t>
  </si>
  <si>
    <t>048(520)1061</t>
  </si>
  <si>
    <t>360-0832</t>
  </si>
  <si>
    <t>熊谷市小島８２０</t>
  </si>
  <si>
    <t>深谷</t>
  </si>
  <si>
    <t>048(572)1215</t>
  </si>
  <si>
    <t>048(570)1015</t>
  </si>
  <si>
    <t>366-8515</t>
  </si>
  <si>
    <t>深谷市宿根３１５</t>
  </si>
  <si>
    <t>熊谷西</t>
  </si>
  <si>
    <t>048(532)8881</t>
  </si>
  <si>
    <t>048(530)1081</t>
  </si>
  <si>
    <t>360-0843</t>
  </si>
  <si>
    <t>熊谷市三ヶ尻２０６６</t>
  </si>
  <si>
    <t>本庄第一</t>
    <rPh sb="0" eb="2">
      <t>ホンジョウ</t>
    </rPh>
    <rPh sb="2" eb="4">
      <t>ダイイチ</t>
    </rPh>
    <phoneticPr fontId="3"/>
  </si>
  <si>
    <t>0495(24)1331</t>
  </si>
  <si>
    <t>0495(24)3294</t>
  </si>
  <si>
    <t>367-0002</t>
  </si>
  <si>
    <t>本庄市仁手１７８９</t>
  </si>
  <si>
    <t>正智深谷</t>
    <rPh sb="0" eb="1">
      <t>タダ</t>
    </rPh>
    <rPh sb="1" eb="2">
      <t>チ</t>
    </rPh>
    <rPh sb="2" eb="4">
      <t>フカヤ</t>
    </rPh>
    <phoneticPr fontId="3"/>
  </si>
  <si>
    <t>048(571)1065</t>
  </si>
  <si>
    <t>048(573)0944</t>
  </si>
  <si>
    <t>366-0801</t>
  </si>
  <si>
    <t>深谷市上野台３６９</t>
  </si>
  <si>
    <t>本庄東</t>
    <rPh sb="0" eb="2">
      <t>ホンジョウ</t>
    </rPh>
    <rPh sb="2" eb="3">
      <t>ヒガシ</t>
    </rPh>
    <phoneticPr fontId="3"/>
  </si>
  <si>
    <t>0495(22)6351</t>
    <phoneticPr fontId="3"/>
  </si>
  <si>
    <t>0495(22)6333</t>
  </si>
  <si>
    <t>367-0022</t>
  </si>
  <si>
    <t>本庄市日の出１－４－５</t>
  </si>
  <si>
    <t>東京成徳大学深谷</t>
    <rPh sb="0" eb="2">
      <t>トウキョウ</t>
    </rPh>
    <rPh sb="2" eb="4">
      <t>セイトク</t>
    </rPh>
    <rPh sb="4" eb="6">
      <t>ダイガク</t>
    </rPh>
    <rPh sb="6" eb="8">
      <t>フカヤ</t>
    </rPh>
    <phoneticPr fontId="3"/>
  </si>
  <si>
    <t>048(571)1303</t>
  </si>
  <si>
    <t>048(572)1791</t>
  </si>
  <si>
    <t>366-0810　</t>
  </si>
  <si>
    <t>深谷市宿根５５９</t>
  </si>
  <si>
    <t>妻沼</t>
  </si>
  <si>
    <t>048(588)6800</t>
  </si>
  <si>
    <t>048(567)1005</t>
  </si>
  <si>
    <t>360-0203</t>
  </si>
  <si>
    <t>熊谷市弥藤吾４８０</t>
  </si>
  <si>
    <t>早稲田大学本庄</t>
    <rPh sb="0" eb="3">
      <t>ワセダ</t>
    </rPh>
    <rPh sb="3" eb="5">
      <t>ダイガク</t>
    </rPh>
    <rPh sb="5" eb="7">
      <t>ホンジョウ</t>
    </rPh>
    <phoneticPr fontId="3"/>
  </si>
  <si>
    <t>高等学院</t>
  </si>
  <si>
    <t>0495(21)2400　</t>
  </si>
  <si>
    <t>0495(24)4065</t>
  </si>
  <si>
    <t>367-0035</t>
  </si>
  <si>
    <t>本庄市西富田字大久保山１１３６</t>
  </si>
  <si>
    <t>科学技術学園</t>
    <rPh sb="0" eb="2">
      <t>カガク</t>
    </rPh>
    <rPh sb="2" eb="4">
      <t>ギジュツ</t>
    </rPh>
    <rPh sb="4" eb="6">
      <t>ガクエン</t>
    </rPh>
    <phoneticPr fontId="3"/>
  </si>
  <si>
    <t xml:space="preserve">048(532)3554 </t>
  </si>
  <si>
    <t>048(532)3554</t>
  </si>
  <si>
    <t xml:space="preserve">360-8580 </t>
  </si>
  <si>
    <t>熊谷市拾六間８３９</t>
  </si>
  <si>
    <t>松山</t>
  </si>
  <si>
    <t>0493(22)0075</t>
  </si>
  <si>
    <t>0493(21)1248</t>
  </si>
  <si>
    <t>355-0018</t>
  </si>
  <si>
    <t>東松山市松山町１－６－１０</t>
  </si>
  <si>
    <t>松山女子</t>
  </si>
  <si>
    <t>0493(22)0251</t>
  </si>
  <si>
    <t>0493(21)1247</t>
  </si>
  <si>
    <t>355-0026</t>
  </si>
  <si>
    <t>東松山市和泉町２－２２</t>
  </si>
  <si>
    <t>小川</t>
  </si>
  <si>
    <t>0493(72)1158</t>
  </si>
  <si>
    <t>0493(71)1045</t>
  </si>
  <si>
    <t>355-0328</t>
  </si>
  <si>
    <t>小川町大塚１１０５</t>
  </si>
  <si>
    <t>滑川総合</t>
  </si>
  <si>
    <t>0493(62)7000</t>
  </si>
  <si>
    <t>0493(61)1061</t>
  </si>
  <si>
    <t>355-0815</t>
  </si>
  <si>
    <t>滑川町月の輪４－１８－２６</t>
  </si>
  <si>
    <t>玉川工業</t>
  </si>
  <si>
    <t>大妻嵐山</t>
    <rPh sb="0" eb="2">
      <t>オオツマ</t>
    </rPh>
    <rPh sb="2" eb="4">
      <t>ランザン</t>
    </rPh>
    <phoneticPr fontId="3"/>
  </si>
  <si>
    <t>0493(62)2281</t>
  </si>
  <si>
    <t>0493(62)1138</t>
  </si>
  <si>
    <t>355-0200</t>
  </si>
  <si>
    <t>比企郡嵐山町管谷５５８</t>
    <rPh sb="6" eb="7">
      <t>スガ</t>
    </rPh>
    <rPh sb="7" eb="8">
      <t>ヤ</t>
    </rPh>
    <phoneticPr fontId="3"/>
  </si>
  <si>
    <t>鳩山</t>
  </si>
  <si>
    <t>049(296)5395</t>
  </si>
  <si>
    <t>049(298)1011</t>
  </si>
  <si>
    <t>350-0313</t>
  </si>
  <si>
    <t>鳩山町松ヶ丘４－１－２</t>
  </si>
  <si>
    <t>東京農業大学第三</t>
    <rPh sb="0" eb="2">
      <t>トウキョウ</t>
    </rPh>
    <rPh sb="2" eb="4">
      <t>ノウギョウ</t>
    </rPh>
    <rPh sb="4" eb="6">
      <t>ダイガク</t>
    </rPh>
    <rPh sb="6" eb="8">
      <t>ダイサン</t>
    </rPh>
    <phoneticPr fontId="3"/>
  </si>
  <si>
    <t>0493(24)4611</t>
  </si>
  <si>
    <t>0493(24)4696</t>
  </si>
  <si>
    <t>355-0005</t>
  </si>
  <si>
    <t>東松山市松山１４００－１</t>
  </si>
  <si>
    <t>桶川</t>
  </si>
  <si>
    <t>048(728)4421</t>
  </si>
  <si>
    <t>048(729)1004</t>
  </si>
  <si>
    <t>363-0008</t>
  </si>
  <si>
    <t>桶川市坂田９４５</t>
  </si>
  <si>
    <t>北本</t>
  </si>
  <si>
    <t>048(592)2200</t>
  </si>
  <si>
    <t>048(590)1009</t>
  </si>
  <si>
    <t>364-0003</t>
  </si>
  <si>
    <t>北本市古市場１－１５２</t>
  </si>
  <si>
    <t>桶川西</t>
  </si>
  <si>
    <t>048(787)0081</t>
  </si>
  <si>
    <t>048(789)1051</t>
  </si>
  <si>
    <t>363-0027</t>
  </si>
  <si>
    <t>桶川市川田谷１５３１－２</t>
  </si>
  <si>
    <t>浦和ルーテル学院</t>
    <rPh sb="0" eb="2">
      <t>ウラワ</t>
    </rPh>
    <rPh sb="6" eb="8">
      <t>ガクイン</t>
    </rPh>
    <phoneticPr fontId="3"/>
  </si>
  <si>
    <t>048(886)5019</t>
    <phoneticPr fontId="3"/>
  </si>
  <si>
    <t>048(887)6698</t>
    <phoneticPr fontId="3"/>
  </si>
  <si>
    <t>330-8563</t>
    <phoneticPr fontId="3"/>
  </si>
  <si>
    <t>さいたま市浦和区駒場１－２２－１８</t>
    <rPh sb="4" eb="5">
      <t>シ</t>
    </rPh>
    <rPh sb="5" eb="8">
      <t>ウラワク</t>
    </rPh>
    <rPh sb="8" eb="10">
      <t>コマバ</t>
    </rPh>
    <phoneticPr fontId="3"/>
  </si>
  <si>
    <t>年度</t>
    <rPh sb="0" eb="2">
      <t>ネンド</t>
    </rPh>
    <phoneticPr fontId="2"/>
  </si>
  <si>
    <t>性別</t>
    <rPh sb="0" eb="2">
      <t>セイベツ</t>
    </rPh>
    <phoneticPr fontId="2"/>
  </si>
  <si>
    <t>男子</t>
    <rPh sb="0" eb="2">
      <t>ダンシ</t>
    </rPh>
    <phoneticPr fontId="2"/>
  </si>
  <si>
    <t>女子</t>
    <rPh sb="0" eb="2">
      <t>ジョシ</t>
    </rPh>
    <phoneticPr fontId="2"/>
  </si>
  <si>
    <t>番号入力</t>
    <rPh sb="0" eb="2">
      <t>バンゴウ</t>
    </rPh>
    <rPh sb="2" eb="4">
      <t>ニュウリョク</t>
    </rPh>
    <phoneticPr fontId="2"/>
  </si>
  <si>
    <t>所属支部</t>
    <rPh sb="0" eb="2">
      <t>ショゾク</t>
    </rPh>
    <rPh sb="2" eb="4">
      <t>シブ</t>
    </rPh>
    <phoneticPr fontId="2"/>
  </si>
  <si>
    <t>学校名</t>
    <rPh sb="0" eb="2">
      <t>ガッコウ</t>
    </rPh>
    <rPh sb="2" eb="3">
      <t>ナ</t>
    </rPh>
    <phoneticPr fontId="2"/>
  </si>
  <si>
    <t>東部支部</t>
    <rPh sb="0" eb="2">
      <t>トウブ</t>
    </rPh>
    <rPh sb="2" eb="4">
      <t>シブ</t>
    </rPh>
    <phoneticPr fontId="3"/>
  </si>
  <si>
    <t>西部支部</t>
    <rPh sb="0" eb="2">
      <t>セイブ</t>
    </rPh>
    <rPh sb="2" eb="4">
      <t>シブ</t>
    </rPh>
    <phoneticPr fontId="3"/>
  </si>
  <si>
    <t>南部支部</t>
    <rPh sb="0" eb="2">
      <t>ナンブ</t>
    </rPh>
    <rPh sb="2" eb="4">
      <t>シブ</t>
    </rPh>
    <phoneticPr fontId="3"/>
  </si>
  <si>
    <t>北部支部</t>
    <rPh sb="0" eb="2">
      <t>ホクブ</t>
    </rPh>
    <rPh sb="2" eb="4">
      <t>シブ</t>
    </rPh>
    <phoneticPr fontId="3"/>
  </si>
  <si>
    <t>〒</t>
    <phoneticPr fontId="2"/>
  </si>
  <si>
    <t>住所</t>
    <rPh sb="0" eb="2">
      <t>ジュウショ</t>
    </rPh>
    <phoneticPr fontId="2"/>
  </si>
  <si>
    <t>電話番号</t>
    <rPh sb="0" eb="2">
      <t>デンワ</t>
    </rPh>
    <rPh sb="2" eb="4">
      <t>バンゴウ</t>
    </rPh>
    <phoneticPr fontId="2"/>
  </si>
  <si>
    <t>学校番号シートから選択入力</t>
    <rPh sb="0" eb="2">
      <t>ガッコウ</t>
    </rPh>
    <rPh sb="2" eb="4">
      <t>バンゴウ</t>
    </rPh>
    <rPh sb="9" eb="11">
      <t>センタク</t>
    </rPh>
    <rPh sb="11" eb="13">
      <t>ニュウリョク</t>
    </rPh>
    <phoneticPr fontId="2"/>
  </si>
  <si>
    <t>FAX</t>
    <phoneticPr fontId="2"/>
  </si>
  <si>
    <t>校長名</t>
    <rPh sb="0" eb="2">
      <t>コウチョウ</t>
    </rPh>
    <rPh sb="2" eb="3">
      <t>ナ</t>
    </rPh>
    <phoneticPr fontId="2"/>
  </si>
  <si>
    <t>組</t>
    <rPh sb="0" eb="1">
      <t>クミ</t>
    </rPh>
    <phoneticPr fontId="2"/>
  </si>
  <si>
    <t>番</t>
    <rPh sb="0" eb="1">
      <t>バン</t>
    </rPh>
    <phoneticPr fontId="2"/>
  </si>
  <si>
    <t>年＊</t>
    <rPh sb="0" eb="1">
      <t>ネン</t>
    </rPh>
    <phoneticPr fontId="2"/>
  </si>
  <si>
    <t>氏名＊</t>
    <rPh sb="0" eb="2">
      <t>シメイ</t>
    </rPh>
    <phoneticPr fontId="1"/>
  </si>
  <si>
    <t>身長＊</t>
    <rPh sb="0" eb="1">
      <t>ミ</t>
    </rPh>
    <rPh sb="1" eb="2">
      <t>チョウ</t>
    </rPh>
    <phoneticPr fontId="1"/>
  </si>
  <si>
    <t>出身中学校＊</t>
    <rPh sb="0" eb="2">
      <t>シュッシン</t>
    </rPh>
    <rPh sb="2" eb="3">
      <t>チュウ</t>
    </rPh>
    <rPh sb="3" eb="4">
      <t>ガク</t>
    </rPh>
    <rPh sb="4" eb="5">
      <t>コウ</t>
    </rPh>
    <phoneticPr fontId="1"/>
  </si>
  <si>
    <t>tel</t>
    <phoneticPr fontId="2"/>
  </si>
  <si>
    <t>監督</t>
    <rPh sb="0" eb="2">
      <t>カントク</t>
    </rPh>
    <phoneticPr fontId="1"/>
  </si>
  <si>
    <t>コーチ</t>
    <phoneticPr fontId="1"/>
  </si>
  <si>
    <t>マネージャー</t>
    <phoneticPr fontId="1"/>
  </si>
  <si>
    <t>第１審判員</t>
    <rPh sb="0" eb="1">
      <t>ダイ</t>
    </rPh>
    <rPh sb="2" eb="5">
      <t>シンパンイン</t>
    </rPh>
    <phoneticPr fontId="1"/>
  </si>
  <si>
    <t>第２審判員</t>
    <rPh sb="0" eb="1">
      <t>ダイ</t>
    </rPh>
    <rPh sb="2" eb="5">
      <t>シンパンイン</t>
    </rPh>
    <phoneticPr fontId="1"/>
  </si>
  <si>
    <t>氏名</t>
    <rPh sb="0" eb="2">
      <t>シメイ</t>
    </rPh>
    <phoneticPr fontId="2"/>
  </si>
  <si>
    <t>資格</t>
    <rPh sb="0" eb="2">
      <t>シカク</t>
    </rPh>
    <phoneticPr fontId="2"/>
  </si>
  <si>
    <t>資格番号入力</t>
    <rPh sb="0" eb="2">
      <t>シカク</t>
    </rPh>
    <rPh sb="2" eb="4">
      <t>バンゴウ</t>
    </rPh>
    <rPh sb="4" eb="6">
      <t>ニュウリョク</t>
    </rPh>
    <phoneticPr fontId="2"/>
  </si>
  <si>
    <t>C級</t>
    <rPh sb="1" eb="2">
      <t>キュウ</t>
    </rPh>
    <phoneticPr fontId="2"/>
  </si>
  <si>
    <t>B級</t>
    <rPh sb="1" eb="2">
      <t>キュウ</t>
    </rPh>
    <phoneticPr fontId="2"/>
  </si>
  <si>
    <t>A級候補</t>
    <rPh sb="1" eb="2">
      <t>キュウ</t>
    </rPh>
    <rPh sb="2" eb="4">
      <t>コウホ</t>
    </rPh>
    <phoneticPr fontId="2"/>
  </si>
  <si>
    <t>A級</t>
    <rPh sb="1" eb="2">
      <t>キュウ</t>
    </rPh>
    <phoneticPr fontId="2"/>
  </si>
  <si>
    <t>国際</t>
    <rPh sb="0" eb="2">
      <t>コクサイ</t>
    </rPh>
    <phoneticPr fontId="2"/>
  </si>
  <si>
    <t>（資格を持っていない場合入力しない）</t>
    <rPh sb="1" eb="3">
      <t>シカク</t>
    </rPh>
    <rPh sb="4" eb="5">
      <t>モ</t>
    </rPh>
    <rPh sb="10" eb="12">
      <t>バアイ</t>
    </rPh>
    <rPh sb="12" eb="14">
      <t>ニュウリョク</t>
    </rPh>
    <phoneticPr fontId="2"/>
  </si>
  <si>
    <t>大会名</t>
    <rPh sb="0" eb="2">
      <t>タイカイ</t>
    </rPh>
    <rPh sb="2" eb="3">
      <t>ナ</t>
    </rPh>
    <phoneticPr fontId="2"/>
  </si>
  <si>
    <t>東</t>
    <rPh sb="0" eb="1">
      <t>ヒガシ</t>
    </rPh>
    <phoneticPr fontId="2"/>
  </si>
  <si>
    <t>西</t>
  </si>
  <si>
    <t>西</t>
    <rPh sb="0" eb="1">
      <t>ニシ</t>
    </rPh>
    <phoneticPr fontId="2"/>
  </si>
  <si>
    <t>南</t>
    <rPh sb="0" eb="1">
      <t>ミナミ</t>
    </rPh>
    <phoneticPr fontId="2"/>
  </si>
  <si>
    <t>北</t>
    <rPh sb="0" eb="1">
      <t>キタ</t>
    </rPh>
    <phoneticPr fontId="2"/>
  </si>
  <si>
    <t>地区予選</t>
  </si>
  <si>
    <t>県予選</t>
  </si>
  <si>
    <t>支部大会</t>
    <rPh sb="0" eb="2">
      <t>シブ</t>
    </rPh>
    <rPh sb="2" eb="4">
      <t>タイカイ</t>
    </rPh>
    <phoneticPr fontId="2"/>
  </si>
  <si>
    <t>所属</t>
    <rPh sb="0" eb="2">
      <t>ショゾク</t>
    </rPh>
    <phoneticPr fontId="2"/>
  </si>
  <si>
    <t>（当該校教職員の場合は入力しない）</t>
    <rPh sb="1" eb="3">
      <t>トウガイ</t>
    </rPh>
    <rPh sb="3" eb="4">
      <t>コウ</t>
    </rPh>
    <rPh sb="4" eb="5">
      <t>キョウ</t>
    </rPh>
    <rPh sb="5" eb="7">
      <t>ショクイン</t>
    </rPh>
    <rPh sb="8" eb="10">
      <t>バアイ</t>
    </rPh>
    <rPh sb="11" eb="13">
      <t>ニュウリョク</t>
    </rPh>
    <phoneticPr fontId="2"/>
  </si>
  <si>
    <t>外部</t>
    <rPh sb="0" eb="2">
      <t>ガイブ</t>
    </rPh>
    <phoneticPr fontId="2"/>
  </si>
  <si>
    <t>外部指導者は１</t>
    <rPh sb="0" eb="2">
      <t>ガイブ</t>
    </rPh>
    <rPh sb="2" eb="5">
      <t>シドウシャ</t>
    </rPh>
    <phoneticPr fontId="2"/>
  </si>
  <si>
    <t>大会番号</t>
    <rPh sb="0" eb="2">
      <t>タイカイ</t>
    </rPh>
    <rPh sb="2" eb="4">
      <t>バンゴウ</t>
    </rPh>
    <phoneticPr fontId="2"/>
  </si>
  <si>
    <t>登録メンバー</t>
    <rPh sb="0" eb="2">
      <t>トウロク</t>
    </rPh>
    <phoneticPr fontId="2"/>
  </si>
  <si>
    <t>申込み期日</t>
    <rPh sb="0" eb="2">
      <t>モウシコ</t>
    </rPh>
    <rPh sb="3" eb="5">
      <t>キジツ</t>
    </rPh>
    <phoneticPr fontId="2"/>
  </si>
  <si>
    <t>学年</t>
    <rPh sb="0" eb="2">
      <t>ガクネン</t>
    </rPh>
    <phoneticPr fontId="2"/>
  </si>
  <si>
    <t>身長</t>
    <rPh sb="0" eb="2">
      <t>シンチョウ</t>
    </rPh>
    <phoneticPr fontId="2"/>
  </si>
  <si>
    <t>出身中学校</t>
    <rPh sb="0" eb="2">
      <t>シュッシン</t>
    </rPh>
    <rPh sb="2" eb="3">
      <t>チュウ</t>
    </rPh>
    <rPh sb="3" eb="5">
      <t>ガッコウ</t>
    </rPh>
    <phoneticPr fontId="2"/>
  </si>
  <si>
    <t>背番号</t>
    <rPh sb="0" eb="3">
      <t>セバンゴウ</t>
    </rPh>
    <phoneticPr fontId="2"/>
  </si>
  <si>
    <t>↓</t>
    <phoneticPr fontId="2"/>
  </si>
  <si>
    <t>no</t>
    <phoneticPr fontId="2"/>
  </si>
  <si>
    <t>所属部員入力シートのnoを入力</t>
    <rPh sb="0" eb="2">
      <t>ショゾク</t>
    </rPh>
    <rPh sb="2" eb="4">
      <t>ブイン</t>
    </rPh>
    <rPh sb="4" eb="6">
      <t>ニュウリョク</t>
    </rPh>
    <rPh sb="13" eb="15">
      <t>ニュウリョク</t>
    </rPh>
    <phoneticPr fontId="2"/>
  </si>
  <si>
    <t>中学校名は地区、校名を入れる</t>
    <rPh sb="0" eb="3">
      <t>チュウガッコウ</t>
    </rPh>
    <rPh sb="3" eb="4">
      <t>メイ</t>
    </rPh>
    <rPh sb="5" eb="7">
      <t>チク</t>
    </rPh>
    <rPh sb="8" eb="10">
      <t>コウメイ</t>
    </rPh>
    <rPh sb="11" eb="12">
      <t>イ</t>
    </rPh>
    <phoneticPr fontId="1"/>
  </si>
  <si>
    <t>例</t>
    <rPh sb="0" eb="1">
      <t>レイ</t>
    </rPh>
    <phoneticPr fontId="2"/>
  </si>
  <si>
    <t>姓と名の間は一つ空ける</t>
    <rPh sb="0" eb="1">
      <t>セイ</t>
    </rPh>
    <rPh sb="2" eb="3">
      <t>ナ</t>
    </rPh>
    <rPh sb="4" eb="5">
      <t>アイダ</t>
    </rPh>
    <rPh sb="6" eb="7">
      <t>ヒト</t>
    </rPh>
    <rPh sb="8" eb="9">
      <t>ア</t>
    </rPh>
    <phoneticPr fontId="2"/>
  </si>
  <si>
    <t>＊</t>
    <phoneticPr fontId="2"/>
  </si>
  <si>
    <t>は必須入力</t>
    <rPh sb="1" eb="3">
      <t>ヒッス</t>
    </rPh>
    <rPh sb="3" eb="5">
      <t>ニュウリョク</t>
    </rPh>
    <phoneticPr fontId="2"/>
  </si>
  <si>
    <t>受付No</t>
    <rPh sb="0" eb="2">
      <t>ウケツケ</t>
    </rPh>
    <phoneticPr fontId="2"/>
  </si>
  <si>
    <t>学校所在地</t>
    <rPh sb="0" eb="2">
      <t>ガッコウ</t>
    </rPh>
    <rPh sb="2" eb="5">
      <t>ショザイチ</t>
    </rPh>
    <phoneticPr fontId="2"/>
  </si>
  <si>
    <t>TEL</t>
    <phoneticPr fontId="2"/>
  </si>
  <si>
    <t>監督名</t>
    <rPh sb="0" eb="2">
      <t>カントク</t>
    </rPh>
    <rPh sb="2" eb="3">
      <t>ナ</t>
    </rPh>
    <phoneticPr fontId="2"/>
  </si>
  <si>
    <t>コーチ名</t>
    <rPh sb="3" eb="4">
      <t>ナ</t>
    </rPh>
    <phoneticPr fontId="2"/>
  </si>
  <si>
    <t>主将名</t>
    <rPh sb="0" eb="2">
      <t>シュショウ</t>
    </rPh>
    <rPh sb="2" eb="3">
      <t>ナ</t>
    </rPh>
    <phoneticPr fontId="2"/>
  </si>
  <si>
    <t>マネージャー名</t>
    <rPh sb="6" eb="7">
      <t>ナ</t>
    </rPh>
    <phoneticPr fontId="2"/>
  </si>
  <si>
    <t>選手名</t>
    <rPh sb="0" eb="2">
      <t>センシュ</t>
    </rPh>
    <rPh sb="2" eb="3">
      <t>ナ</t>
    </rPh>
    <phoneticPr fontId="2"/>
  </si>
  <si>
    <t>出身中学校</t>
    <rPh sb="0" eb="2">
      <t>シュッシン</t>
    </rPh>
    <rPh sb="2" eb="5">
      <t>チュウガッコウ</t>
    </rPh>
    <phoneticPr fontId="2"/>
  </si>
  <si>
    <t>第１審判員名</t>
    <rPh sb="0" eb="1">
      <t>ダイ</t>
    </rPh>
    <rPh sb="2" eb="5">
      <t>シンパンイン</t>
    </rPh>
    <rPh sb="5" eb="6">
      <t>ナ</t>
    </rPh>
    <phoneticPr fontId="2"/>
  </si>
  <si>
    <t>第２審判員名</t>
    <rPh sb="0" eb="1">
      <t>ダイ</t>
    </rPh>
    <rPh sb="2" eb="5">
      <t>シンパンイン</t>
    </rPh>
    <rPh sb="5" eb="6">
      <t>ナ</t>
    </rPh>
    <phoneticPr fontId="2"/>
  </si>
  <si>
    <t>　1　　※主将No．に○印をつけてください。</t>
  </si>
  <si>
    <t>　2　　個人情報の取り扱いについて</t>
  </si>
  <si>
    <t>　　　上記の者は本校在校生徒で、標記大会に出場する事を認め、健康診断の結果、参加申込み</t>
    <rPh sb="3" eb="5">
      <t>ジョウキ</t>
    </rPh>
    <rPh sb="6" eb="7">
      <t>モノ</t>
    </rPh>
    <rPh sb="8" eb="10">
      <t>ホンコウ</t>
    </rPh>
    <rPh sb="10" eb="13">
      <t>ザイコウセイ</t>
    </rPh>
    <rPh sb="13" eb="14">
      <t>ト</t>
    </rPh>
    <rPh sb="16" eb="18">
      <t>ヒョウキ</t>
    </rPh>
    <rPh sb="18" eb="20">
      <t>タイカイ</t>
    </rPh>
    <rPh sb="21" eb="23">
      <t>シュツジョウ</t>
    </rPh>
    <rPh sb="25" eb="26">
      <t>コト</t>
    </rPh>
    <rPh sb="27" eb="28">
      <t>ミト</t>
    </rPh>
    <rPh sb="30" eb="32">
      <t>ケンコウ</t>
    </rPh>
    <rPh sb="32" eb="34">
      <t>シンダン</t>
    </rPh>
    <rPh sb="35" eb="37">
      <t>ケッカ</t>
    </rPh>
    <rPh sb="38" eb="40">
      <t>サンカ</t>
    </rPh>
    <rPh sb="40" eb="42">
      <t>モウシコ</t>
    </rPh>
    <phoneticPr fontId="2"/>
  </si>
  <si>
    <t>　　をいたします。</t>
  </si>
  <si>
    <t>　　　　　この申込書の記載内容はプログラム編成及び競技関係のために使用するものであり、</t>
    <rPh sb="7" eb="9">
      <t>モウシコミ</t>
    </rPh>
    <rPh sb="9" eb="10">
      <t>ショ</t>
    </rPh>
    <rPh sb="11" eb="13">
      <t>キサイ</t>
    </rPh>
    <rPh sb="13" eb="15">
      <t>ナイヨウ</t>
    </rPh>
    <rPh sb="21" eb="23">
      <t>ヘンセイ</t>
    </rPh>
    <rPh sb="23" eb="24">
      <t>オヨ</t>
    </rPh>
    <rPh sb="25" eb="27">
      <t>キョウギ</t>
    </rPh>
    <rPh sb="27" eb="29">
      <t>カンケイ</t>
    </rPh>
    <rPh sb="33" eb="35">
      <t>シヨウ</t>
    </rPh>
    <phoneticPr fontId="2"/>
  </si>
  <si>
    <t>　　　　利用はこの範囲でおこない個人情報保護法に則り取り扱いをいたします。</t>
    <rPh sb="16" eb="18">
      <t>コジン</t>
    </rPh>
    <rPh sb="18" eb="20">
      <t>ジョウホウ</t>
    </rPh>
    <rPh sb="20" eb="23">
      <t>ホゴホウ</t>
    </rPh>
    <rPh sb="24" eb="25">
      <t>ノット</t>
    </rPh>
    <rPh sb="26" eb="27">
      <t>ト</t>
    </rPh>
    <rPh sb="28" eb="29">
      <t>アツカ</t>
    </rPh>
    <phoneticPr fontId="2"/>
  </si>
  <si>
    <t>印</t>
    <rPh sb="0" eb="1">
      <t>イン</t>
    </rPh>
    <phoneticPr fontId="2"/>
  </si>
  <si>
    <t>大会名</t>
    <rPh sb="0" eb="3">
      <t>タイカイメイ</t>
    </rPh>
    <phoneticPr fontId="3"/>
  </si>
  <si>
    <t>ス　タ　ッ　フ　変　更　届</t>
    <rPh sb="8" eb="9">
      <t>ヘン</t>
    </rPh>
    <rPh sb="10" eb="11">
      <t>サラ</t>
    </rPh>
    <rPh sb="12" eb="13">
      <t>トドケ</t>
    </rPh>
    <phoneticPr fontId="3"/>
  </si>
  <si>
    <t>監　　 督  　名</t>
    <rPh sb="0" eb="1">
      <t>ミ</t>
    </rPh>
    <rPh sb="4" eb="5">
      <t>トク</t>
    </rPh>
    <rPh sb="8" eb="9">
      <t>メイ</t>
    </rPh>
    <phoneticPr fontId="3"/>
  </si>
  <si>
    <t>→</t>
    <phoneticPr fontId="3"/>
  </si>
  <si>
    <t>コ　ー　チ　名</t>
    <rPh sb="6" eb="7">
      <t>メイ</t>
    </rPh>
    <phoneticPr fontId="3"/>
  </si>
  <si>
    <t>マネージャー名</t>
    <rPh sb="6" eb="7">
      <t>メイ</t>
    </rPh>
    <phoneticPr fontId="3"/>
  </si>
  <si>
    <t>第１審判員名</t>
    <rPh sb="0" eb="1">
      <t>ダイ</t>
    </rPh>
    <rPh sb="2" eb="5">
      <t>シンパンイン</t>
    </rPh>
    <rPh sb="5" eb="6">
      <t>メイ</t>
    </rPh>
    <phoneticPr fontId="3"/>
  </si>
  <si>
    <t>第２審判員名</t>
    <rPh sb="0" eb="1">
      <t>ダイ</t>
    </rPh>
    <rPh sb="2" eb="5">
      <t>シンパンイン</t>
    </rPh>
    <rPh sb="5" eb="6">
      <t>メイ</t>
    </rPh>
    <phoneticPr fontId="3"/>
  </si>
  <si>
    <t>上記のように変更したいのでお届けします。</t>
    <rPh sb="0" eb="2">
      <t>ジョウキ</t>
    </rPh>
    <rPh sb="6" eb="8">
      <t>ヘンコウ</t>
    </rPh>
    <rPh sb="14" eb="15">
      <t>トド</t>
    </rPh>
    <phoneticPr fontId="3"/>
  </si>
  <si>
    <t>印</t>
    <rPh sb="0" eb="1">
      <t>イン</t>
    </rPh>
    <phoneticPr fontId="3"/>
  </si>
  <si>
    <t>選　手　追　加　届</t>
    <rPh sb="0" eb="1">
      <t>セン</t>
    </rPh>
    <rPh sb="2" eb="3">
      <t>テ</t>
    </rPh>
    <rPh sb="4" eb="5">
      <t>ツイ</t>
    </rPh>
    <rPh sb="6" eb="7">
      <t>カ</t>
    </rPh>
    <rPh sb="8" eb="9">
      <t>トドケ</t>
    </rPh>
    <phoneticPr fontId="3"/>
  </si>
  <si>
    <t>背番号</t>
    <rPh sb="0" eb="3">
      <t>セバンゴウ</t>
    </rPh>
    <phoneticPr fontId="3"/>
  </si>
  <si>
    <t>選 　    手   　  名</t>
    <rPh sb="0" eb="1">
      <t>セン</t>
    </rPh>
    <rPh sb="7" eb="8">
      <t>テ</t>
    </rPh>
    <rPh sb="14" eb="15">
      <t>メイ</t>
    </rPh>
    <phoneticPr fontId="3"/>
  </si>
  <si>
    <t>学　 年</t>
    <rPh sb="0" eb="1">
      <t>ガク</t>
    </rPh>
    <rPh sb="3" eb="4">
      <t>トシ</t>
    </rPh>
    <phoneticPr fontId="3"/>
  </si>
  <si>
    <t>身 　長</t>
    <rPh sb="0" eb="1">
      <t>ミ</t>
    </rPh>
    <rPh sb="3" eb="4">
      <t>チョウ</t>
    </rPh>
    <phoneticPr fontId="3"/>
  </si>
  <si>
    <t>出身中学校</t>
    <rPh sb="0" eb="2">
      <t>シュッシン</t>
    </rPh>
    <rPh sb="2" eb="3">
      <t>チュウ</t>
    </rPh>
    <rPh sb="3" eb="4">
      <t>ガク</t>
    </rPh>
    <rPh sb="4" eb="5">
      <t>コウ</t>
    </rPh>
    <phoneticPr fontId="3"/>
  </si>
  <si>
    <t xml:space="preserve"> </t>
    <phoneticPr fontId="3"/>
  </si>
  <si>
    <t>　</t>
    <phoneticPr fontId="3"/>
  </si>
  <si>
    <t>　　　上記のように追加したいのでお届けします。</t>
    <rPh sb="3" eb="5">
      <t>ジョウキ</t>
    </rPh>
    <rPh sb="9" eb="11">
      <t>ツイカ</t>
    </rPh>
    <rPh sb="17" eb="18">
      <t>トド</t>
    </rPh>
    <phoneticPr fontId="3"/>
  </si>
  <si>
    <t>変更コーチが外部の場合は１を入力</t>
    <rPh sb="0" eb="2">
      <t>ヘンコウ</t>
    </rPh>
    <rPh sb="6" eb="8">
      <t>ガイブ</t>
    </rPh>
    <rPh sb="9" eb="11">
      <t>バアイ</t>
    </rPh>
    <rPh sb="14" eb="16">
      <t>ニュウリョク</t>
    </rPh>
    <phoneticPr fontId="2"/>
  </si>
  <si>
    <t>変更審判員の資格を入力</t>
    <rPh sb="0" eb="2">
      <t>ヘンコウ</t>
    </rPh>
    <rPh sb="2" eb="5">
      <t>シンパンイン</t>
    </rPh>
    <rPh sb="6" eb="8">
      <t>シカク</t>
    </rPh>
    <rPh sb="9" eb="11">
      <t>ニュウリョク</t>
    </rPh>
    <phoneticPr fontId="2"/>
  </si>
  <si>
    <t>日付</t>
    <rPh sb="0" eb="2">
      <t>ヒヅケ</t>
    </rPh>
    <phoneticPr fontId="2"/>
  </si>
  <si>
    <t>氏　 名</t>
    <rPh sb="0" eb="1">
      <t>シ</t>
    </rPh>
    <phoneticPr fontId="3"/>
  </si>
  <si>
    <t>リベロ選手</t>
    <rPh sb="3" eb="5">
      <t>センシュ</t>
    </rPh>
    <phoneticPr fontId="3"/>
  </si>
  <si>
    <t>高体連バレーボール競技　エントリー用紙</t>
    <rPh sb="17" eb="19">
      <t>ヨウシ</t>
    </rPh>
    <phoneticPr fontId="2"/>
  </si>
  <si>
    <t>＊但し12名を超える場合は、リベロ2名登録しなければならない</t>
    <rPh sb="1" eb="2">
      <t>タダ</t>
    </rPh>
    <rPh sb="5" eb="6">
      <t>ナ</t>
    </rPh>
    <rPh sb="7" eb="8">
      <t>コ</t>
    </rPh>
    <rPh sb="10" eb="12">
      <t>バアイ</t>
    </rPh>
    <rPh sb="18" eb="19">
      <t>ナ</t>
    </rPh>
    <rPh sb="19" eb="21">
      <t>トウロク</t>
    </rPh>
    <phoneticPr fontId="2"/>
  </si>
  <si>
    <t>＊リベロ選手記入の際1から18番まで背番号、氏名は２重線で消さなくてよい</t>
    <rPh sb="4" eb="6">
      <t>センシュ</t>
    </rPh>
    <rPh sb="6" eb="8">
      <t>キニュウ</t>
    </rPh>
    <rPh sb="9" eb="10">
      <t>サイ</t>
    </rPh>
    <rPh sb="15" eb="16">
      <t>バン</t>
    </rPh>
    <rPh sb="18" eb="21">
      <t>セバンゴウ</t>
    </rPh>
    <rPh sb="22" eb="24">
      <t>シメイ</t>
    </rPh>
    <rPh sb="26" eb="27">
      <t>ジュウ</t>
    </rPh>
    <rPh sb="27" eb="28">
      <t>セン</t>
    </rPh>
    <rPh sb="29" eb="30">
      <t>ケ</t>
    </rPh>
    <phoneticPr fontId="2"/>
  </si>
  <si>
    <t>１　申込みについて</t>
    <rPh sb="2" eb="4">
      <t>モウシコ</t>
    </rPh>
    <phoneticPr fontId="2"/>
  </si>
  <si>
    <t>2　プロトコールまで</t>
    <phoneticPr fontId="2"/>
  </si>
  <si>
    <t>　第１試合が始まるまでに競技部よりエントリーチェックを受け、検印をもらう</t>
    <rPh sb="1" eb="2">
      <t>ダイ</t>
    </rPh>
    <rPh sb="3" eb="5">
      <t>シアイ</t>
    </rPh>
    <rPh sb="6" eb="7">
      <t>ハジ</t>
    </rPh>
    <rPh sb="12" eb="14">
      <t>キョウギ</t>
    </rPh>
    <rPh sb="14" eb="15">
      <t>ブ</t>
    </rPh>
    <rPh sb="27" eb="28">
      <t>ウ</t>
    </rPh>
    <rPh sb="30" eb="32">
      <t>ケンイン</t>
    </rPh>
    <phoneticPr fontId="2"/>
  </si>
  <si>
    <t>①試合ごとに１枚ずつ切り取ってください。</t>
    <rPh sb="1" eb="3">
      <t>シアイ</t>
    </rPh>
    <rPh sb="7" eb="8">
      <t>マイ</t>
    </rPh>
    <rPh sb="10" eb="11">
      <t>キ</t>
    </rPh>
    <rPh sb="12" eb="13">
      <t>ト</t>
    </rPh>
    <phoneticPr fontId="2"/>
  </si>
  <si>
    <t>②スターティングメンバーにレ点を付ける。（14名まで）</t>
    <rPh sb="14" eb="15">
      <t>テン</t>
    </rPh>
    <rPh sb="16" eb="17">
      <t>ツ</t>
    </rPh>
    <rPh sb="23" eb="24">
      <t>ナ</t>
    </rPh>
    <phoneticPr fontId="2"/>
  </si>
  <si>
    <t>③リベロ選手がいる場合、背番号と氏名を記入すること</t>
    <rPh sb="4" eb="6">
      <t>センシュ</t>
    </rPh>
    <rPh sb="9" eb="11">
      <t>バアイ</t>
    </rPh>
    <rPh sb="12" eb="13">
      <t>セ</t>
    </rPh>
    <rPh sb="13" eb="15">
      <t>バンゴウ</t>
    </rPh>
    <rPh sb="16" eb="18">
      <t>シメイ</t>
    </rPh>
    <rPh sb="19" eb="21">
      <t>キニュウ</t>
    </rPh>
    <phoneticPr fontId="2"/>
  </si>
  <si>
    <t>④プロトコールまでに記録員へ提出する。</t>
    <rPh sb="10" eb="13">
      <t>キロクイン</t>
    </rPh>
    <rPh sb="14" eb="16">
      <t>テイシュツ</t>
    </rPh>
    <phoneticPr fontId="2"/>
  </si>
  <si>
    <t>チーム名</t>
    <rPh sb="3" eb="4">
      <t>ナ</t>
    </rPh>
    <phoneticPr fontId="3"/>
  </si>
  <si>
    <t>ＳＥＴ</t>
    <phoneticPr fontId="3"/>
  </si>
  <si>
    <t>サイン</t>
    <phoneticPr fontId="3"/>
  </si>
  <si>
    <t>├</t>
    <phoneticPr fontId="3"/>
  </si>
  <si>
    <t>┤</t>
    <phoneticPr fontId="3"/>
  </si>
  <si>
    <t xml:space="preserve">   高体連
   バレーボール競技</t>
    <phoneticPr fontId="2"/>
  </si>
  <si>
    <t>様式１</t>
    <rPh sb="0" eb="2">
      <t>ヨウシキ</t>
    </rPh>
    <phoneticPr fontId="3"/>
  </si>
  <si>
    <t>１　大会名</t>
    <rPh sb="2" eb="5">
      <t>タイカイメイ</t>
    </rPh>
    <phoneticPr fontId="3"/>
  </si>
  <si>
    <t>２　種　目</t>
    <rPh sb="2" eb="3">
      <t>タネ</t>
    </rPh>
    <rPh sb="4" eb="5">
      <t>メ</t>
    </rPh>
    <phoneticPr fontId="3"/>
  </si>
  <si>
    <t>バレーボール</t>
    <phoneticPr fontId="3"/>
  </si>
  <si>
    <t>４　申請</t>
    <rPh sb="2" eb="4">
      <t>シンセイ</t>
    </rPh>
    <phoneticPr fontId="3"/>
  </si>
  <si>
    <t>　　</t>
    <phoneticPr fontId="3"/>
  </si>
  <si>
    <t>高等学校　学校長名</t>
    <rPh sb="0" eb="2">
      <t>コウトウ</t>
    </rPh>
    <rPh sb="2" eb="4">
      <t>ガッコウ</t>
    </rPh>
    <phoneticPr fontId="3"/>
  </si>
  <si>
    <t>顧 問 名</t>
    <rPh sb="0" eb="1">
      <t>カエリミ</t>
    </rPh>
    <rPh sb="2" eb="3">
      <t>トイ</t>
    </rPh>
    <rPh sb="4" eb="5">
      <t>メイ</t>
    </rPh>
    <phoneticPr fontId="3"/>
  </si>
  <si>
    <t>バレーボール専門部長</t>
    <rPh sb="6" eb="8">
      <t>センモン</t>
    </rPh>
    <rPh sb="8" eb="10">
      <t>ブチョウ</t>
    </rPh>
    <phoneticPr fontId="3"/>
  </si>
  <si>
    <t>様</t>
    <rPh sb="0" eb="1">
      <t>サマ</t>
    </rPh>
    <phoneticPr fontId="2"/>
  </si>
  <si>
    <t>合同チーム参加申込書</t>
    <rPh sb="0" eb="2">
      <t>ゴウドウ</t>
    </rPh>
    <rPh sb="5" eb="7">
      <t>サンカ</t>
    </rPh>
    <rPh sb="7" eb="10">
      <t>モウシコミショ</t>
    </rPh>
    <phoneticPr fontId="3"/>
  </si>
  <si>
    <t>チーム名</t>
    <rPh sb="3" eb="4">
      <t>メイ</t>
    </rPh>
    <phoneticPr fontId="3"/>
  </si>
  <si>
    <t>合同チーム</t>
    <rPh sb="0" eb="2">
      <t>ゴウドウ</t>
    </rPh>
    <phoneticPr fontId="3"/>
  </si>
  <si>
    <t>監　督</t>
    <rPh sb="0" eb="1">
      <t>ラン</t>
    </rPh>
    <rPh sb="2" eb="3">
      <t>ヨシ</t>
    </rPh>
    <phoneticPr fontId="3"/>
  </si>
  <si>
    <t>（</t>
    <phoneticPr fontId="3"/>
  </si>
  <si>
    <t>高校）</t>
    <rPh sb="0" eb="2">
      <t>コウコウ</t>
    </rPh>
    <phoneticPr fontId="3"/>
  </si>
  <si>
    <t>コーチ</t>
    <phoneticPr fontId="3"/>
  </si>
  <si>
    <t>主　将</t>
    <rPh sb="0" eb="1">
      <t>シュ</t>
    </rPh>
    <rPh sb="2" eb="3">
      <t>ショウ</t>
    </rPh>
    <phoneticPr fontId="3"/>
  </si>
  <si>
    <t>マネージャー</t>
    <phoneticPr fontId="3"/>
  </si>
  <si>
    <t>注：各校作成の参加申込書の表紙にこの用紙をつけて、ホチキス止めしてください。</t>
    <rPh sb="0" eb="1">
      <t>チュウ</t>
    </rPh>
    <rPh sb="2" eb="4">
      <t>カクコウ</t>
    </rPh>
    <rPh sb="4" eb="6">
      <t>サクセイ</t>
    </rPh>
    <rPh sb="7" eb="9">
      <t>サンカ</t>
    </rPh>
    <rPh sb="9" eb="12">
      <t>モウシコミショ</t>
    </rPh>
    <rPh sb="13" eb="15">
      <t>ヒョウシ</t>
    </rPh>
    <rPh sb="18" eb="20">
      <t>ヨウシ</t>
    </rPh>
    <rPh sb="29" eb="30">
      <t>ド</t>
    </rPh>
    <phoneticPr fontId="3"/>
  </si>
  <si>
    <t>合同になる学校名（上から順に）</t>
    <rPh sb="0" eb="2">
      <t>ゴウドウ</t>
    </rPh>
    <rPh sb="5" eb="7">
      <t>ガッコウ</t>
    </rPh>
    <rPh sb="7" eb="8">
      <t>ナ</t>
    </rPh>
    <rPh sb="9" eb="10">
      <t>ウエ</t>
    </rPh>
    <rPh sb="12" eb="13">
      <t>ジュン</t>
    </rPh>
    <phoneticPr fontId="2"/>
  </si>
  <si>
    <t>大会プログラム用メンバー表</t>
    <rPh sb="0" eb="2">
      <t>タイカイ</t>
    </rPh>
    <rPh sb="7" eb="8">
      <t>ヨウ</t>
    </rPh>
    <rPh sb="12" eb="13">
      <t>ヒョウ</t>
    </rPh>
    <phoneticPr fontId="3"/>
  </si>
  <si>
    <t>学校名</t>
    <rPh sb="0" eb="3">
      <t>ガッコウメイ</t>
    </rPh>
    <phoneticPr fontId="3"/>
  </si>
  <si>
    <t>監督名</t>
    <rPh sb="0" eb="2">
      <t>カントク</t>
    </rPh>
    <rPh sb="2" eb="3">
      <t>メイ</t>
    </rPh>
    <phoneticPr fontId="3"/>
  </si>
  <si>
    <t>コーチ名</t>
    <rPh sb="3" eb="4">
      <t>メイ</t>
    </rPh>
    <phoneticPr fontId="3"/>
  </si>
  <si>
    <t>選手名</t>
    <rPh sb="0" eb="3">
      <t>センシュメイ</t>
    </rPh>
    <phoneticPr fontId="3"/>
  </si>
  <si>
    <t>学年</t>
    <rPh sb="0" eb="2">
      <t>ガクネン</t>
    </rPh>
    <phoneticPr fontId="3"/>
  </si>
  <si>
    <t>身長</t>
    <rPh sb="0" eb="2">
      <t>シンチョウ</t>
    </rPh>
    <phoneticPr fontId="3"/>
  </si>
  <si>
    <t>出身中</t>
    <rPh sb="0" eb="2">
      <t>シュッシン</t>
    </rPh>
    <rPh sb="2" eb="3">
      <t>チュウ</t>
    </rPh>
    <phoneticPr fontId="3"/>
  </si>
  <si>
    <t>川口芝中、さいたま岩槻中</t>
    <rPh sb="0" eb="2">
      <t>カワグチ</t>
    </rPh>
    <rPh sb="2" eb="3">
      <t>シバ</t>
    </rPh>
    <rPh sb="3" eb="4">
      <t>チュウ</t>
    </rPh>
    <rPh sb="9" eb="11">
      <t>イワツキ</t>
    </rPh>
    <rPh sb="11" eb="12">
      <t>チュウ</t>
    </rPh>
    <phoneticPr fontId="2"/>
  </si>
  <si>
    <t>○部支部　高等学校バレーボール大会　申込の仕方</t>
    <rPh sb="1" eb="2">
      <t>ブ</t>
    </rPh>
    <rPh sb="2" eb="4">
      <t>シブ</t>
    </rPh>
    <rPh sb="5" eb="7">
      <t>コウトウ</t>
    </rPh>
    <rPh sb="7" eb="9">
      <t>ガッコウ</t>
    </rPh>
    <rPh sb="15" eb="17">
      <t>タイカイ</t>
    </rPh>
    <rPh sb="18" eb="20">
      <t>モウシコミ</t>
    </rPh>
    <rPh sb="21" eb="23">
      <t>シカタ</t>
    </rPh>
    <phoneticPr fontId="3"/>
  </si>
  <si>
    <t>代表者会議（抽選会）</t>
    <rPh sb="0" eb="3">
      <t>ダイヒョウシャ</t>
    </rPh>
    <rPh sb="3" eb="5">
      <t>カイギ</t>
    </rPh>
    <rPh sb="6" eb="9">
      <t>チュウセンカイ</t>
    </rPh>
    <phoneticPr fontId="3"/>
  </si>
  <si>
    <t>試合当日の提出</t>
    <rPh sb="0" eb="2">
      <t>シアイ</t>
    </rPh>
    <rPh sb="2" eb="4">
      <t>トウジツ</t>
    </rPh>
    <rPh sb="5" eb="7">
      <t>テイシュツ</t>
    </rPh>
    <phoneticPr fontId="3"/>
  </si>
  <si>
    <t>この部分に記入</t>
    <rPh sb="2" eb="4">
      <t>ブブン</t>
    </rPh>
    <rPh sb="5" eb="7">
      <t>キニュウ</t>
    </rPh>
    <phoneticPr fontId="3"/>
  </si>
  <si>
    <t>大会申込書(職印あり)を提出</t>
    <rPh sb="0" eb="2">
      <t>タイカイ</t>
    </rPh>
    <rPh sb="2" eb="5">
      <t>モウシコミショ</t>
    </rPh>
    <rPh sb="6" eb="8">
      <t>ショクイン</t>
    </rPh>
    <rPh sb="12" eb="14">
      <t>テイシュツ</t>
    </rPh>
    <phoneticPr fontId="3"/>
  </si>
  <si>
    <t>③</t>
    <phoneticPr fontId="3"/>
  </si>
  <si>
    <t>受付Ｎｏ</t>
    <rPh sb="0" eb="2">
      <t>ウケツケ</t>
    </rPh>
    <phoneticPr fontId="3"/>
  </si>
  <si>
    <t>大 会 名</t>
    <rPh sb="0" eb="1">
      <t>ダイ</t>
    </rPh>
    <rPh sb="2" eb="3">
      <t>カイ</t>
    </rPh>
    <rPh sb="4" eb="5">
      <t>メイ</t>
    </rPh>
    <phoneticPr fontId="3"/>
  </si>
  <si>
    <t>学　 校　 名</t>
    <rPh sb="0" eb="1">
      <t>ガク</t>
    </rPh>
    <rPh sb="3" eb="4">
      <t>コウ</t>
    </rPh>
    <rPh sb="6" eb="7">
      <t>メイ</t>
    </rPh>
    <phoneticPr fontId="3"/>
  </si>
  <si>
    <t>高等学校</t>
    <phoneticPr fontId="3"/>
  </si>
  <si>
    <t>所属支部</t>
    <rPh sb="0" eb="2">
      <t>ショゾク</t>
    </rPh>
    <rPh sb="2" eb="4">
      <t>シブ</t>
    </rPh>
    <phoneticPr fontId="3"/>
  </si>
  <si>
    <t>学校所在地</t>
    <rPh sb="0" eb="2">
      <t>ガッコウ</t>
    </rPh>
    <rPh sb="2" eb="5">
      <t>ショザイチ</t>
    </rPh>
    <phoneticPr fontId="3"/>
  </si>
  <si>
    <t>〒</t>
    <phoneticPr fontId="3"/>
  </si>
  <si>
    <t>344-0062</t>
    <phoneticPr fontId="3"/>
  </si>
  <si>
    <t>ＴＥＬ</t>
    <phoneticPr fontId="3"/>
  </si>
  <si>
    <t>048(752)3591</t>
    <phoneticPr fontId="3"/>
  </si>
  <si>
    <t>ＦＡＸ</t>
    <phoneticPr fontId="3"/>
  </si>
  <si>
    <t>048(760)1203</t>
    <phoneticPr fontId="3"/>
  </si>
  <si>
    <t>試合毎に提出</t>
    <rPh sb="0" eb="2">
      <t>シアイ</t>
    </rPh>
    <rPh sb="2" eb="3">
      <t>ゴト</t>
    </rPh>
    <rPh sb="4" eb="6">
      <t>テイシュツ</t>
    </rPh>
    <phoneticPr fontId="3"/>
  </si>
  <si>
    <t>監　 督 　名</t>
    <rPh sb="0" eb="1">
      <t>ミ</t>
    </rPh>
    <rPh sb="3" eb="4">
      <t>トク</t>
    </rPh>
    <rPh sb="6" eb="7">
      <t>メイ</t>
    </rPh>
    <phoneticPr fontId="3"/>
  </si>
  <si>
    <t>○○○○○○○○</t>
    <phoneticPr fontId="3"/>
  </si>
  <si>
    <t>コ　 ー 　チ　名</t>
    <rPh sb="8" eb="9">
      <t>メイ</t>
    </rPh>
    <phoneticPr fontId="3"/>
  </si>
  <si>
    <r>
      <t>○○○○○○○○</t>
    </r>
    <r>
      <rPr>
        <sz val="8"/>
        <rFont val="ＭＳ Ｐ明朝"/>
        <family val="1"/>
        <charset val="128"/>
      </rPr>
      <t>（外部）</t>
    </r>
    <rPh sb="9" eb="11">
      <t>ガイブ</t>
    </rPh>
    <phoneticPr fontId="3"/>
  </si>
  <si>
    <t>主 　将 　名</t>
    <rPh sb="0" eb="1">
      <t>シュ</t>
    </rPh>
    <rPh sb="3" eb="4">
      <t>ショウ</t>
    </rPh>
    <rPh sb="6" eb="7">
      <t>メイ</t>
    </rPh>
    <phoneticPr fontId="3"/>
  </si>
  <si>
    <t>①</t>
    <phoneticPr fontId="3"/>
  </si>
  <si>
    <t>大会申込書(職印有)</t>
    <rPh sb="0" eb="2">
      <t>タイカイ</t>
    </rPh>
    <rPh sb="2" eb="4">
      <t>モウシコミ</t>
    </rPh>
    <rPh sb="4" eb="5">
      <t>ショ</t>
    </rPh>
    <rPh sb="6" eb="9">
      <t>ショクインア</t>
    </rPh>
    <phoneticPr fontId="3"/>
  </si>
  <si>
    <t>磯田茉美</t>
  </si>
  <si>
    <t>㎝</t>
    <phoneticPr fontId="3"/>
  </si>
  <si>
    <t>春日部大沼</t>
    <rPh sb="0" eb="3">
      <t>カスカベ</t>
    </rPh>
    <rPh sb="3" eb="5">
      <t>オオヌマ</t>
    </rPh>
    <phoneticPr fontId="3"/>
  </si>
  <si>
    <t>中</t>
    <rPh sb="0" eb="1">
      <t>チュウ</t>
    </rPh>
    <phoneticPr fontId="3"/>
  </si>
  <si>
    <t>石川聖美</t>
  </si>
  <si>
    <t>野田川間</t>
    <rPh sb="0" eb="2">
      <t>ノダ</t>
    </rPh>
    <rPh sb="2" eb="4">
      <t>カワマ</t>
    </rPh>
    <phoneticPr fontId="3"/>
  </si>
  <si>
    <t>本部で保管</t>
    <rPh sb="0" eb="2">
      <t>ホンブ</t>
    </rPh>
    <rPh sb="3" eb="5">
      <t>ホカン</t>
    </rPh>
    <phoneticPr fontId="3"/>
  </si>
  <si>
    <t>町田彩女</t>
  </si>
  <si>
    <t>加須東</t>
    <phoneticPr fontId="3"/>
  </si>
  <si>
    <t xml:space="preserve">  OK</t>
    <phoneticPr fontId="3"/>
  </si>
  <si>
    <t>高校</t>
    <rPh sb="0" eb="2">
      <t>コウコウ</t>
    </rPh>
    <phoneticPr fontId="3"/>
  </si>
  <si>
    <t>黒 澤　彩 加</t>
  </si>
  <si>
    <t>蓮田黒浜</t>
    <phoneticPr fontId="3"/>
  </si>
  <si>
    <t>選　 手 　氏　 名</t>
    <rPh sb="0" eb="1">
      <t>セン</t>
    </rPh>
    <rPh sb="3" eb="4">
      <t>テ</t>
    </rPh>
    <rPh sb="6" eb="7">
      <t>シ</t>
    </rPh>
    <phoneticPr fontId="3"/>
  </si>
  <si>
    <t>田   中     久美子</t>
    <phoneticPr fontId="3"/>
  </si>
  <si>
    <t>春日部豊春</t>
    <phoneticPr fontId="3"/>
  </si>
  <si>
    <t>②</t>
    <phoneticPr fontId="3"/>
  </si>
  <si>
    <t>レ</t>
    <phoneticPr fontId="3"/>
  </si>
  <si>
    <t>橋 本　彩 佳</t>
  </si>
  <si>
    <t>春日部葛飾</t>
    <rPh sb="0" eb="3">
      <t>カスカベ</t>
    </rPh>
    <phoneticPr fontId="3"/>
  </si>
  <si>
    <t>高 柳　幸 乃</t>
  </si>
  <si>
    <t>久喜東</t>
    <phoneticPr fontId="3"/>
  </si>
  <si>
    <t>競技部でチェックし返却</t>
    <rPh sb="0" eb="2">
      <t>キョウギ</t>
    </rPh>
    <rPh sb="2" eb="3">
      <t>ブ</t>
    </rPh>
    <rPh sb="9" eb="11">
      <t>ヘンキャク</t>
    </rPh>
    <phoneticPr fontId="3"/>
  </si>
  <si>
    <t>木 島　知 美</t>
  </si>
  <si>
    <t>大   塲     多英子</t>
    <phoneticPr fontId="3"/>
  </si>
  <si>
    <t>さいたま慈恩寺</t>
    <phoneticPr fontId="3"/>
  </si>
  <si>
    <t>武 井　亜 樹</t>
  </si>
  <si>
    <t>春日部豊野</t>
    <phoneticPr fontId="3"/>
  </si>
  <si>
    <t>内    藤 　  沙耶佳</t>
  </si>
  <si>
    <t>石    原 　  久美子</t>
  </si>
  <si>
    <t>越谷新栄</t>
    <phoneticPr fontId="3"/>
  </si>
  <si>
    <t>★</t>
    <phoneticPr fontId="3"/>
  </si>
  <si>
    <t>浅 見　智 美</t>
  </si>
  <si>
    <t>春日部豊春</t>
    <rPh sb="0" eb="3">
      <t>カスカベ</t>
    </rPh>
    <rPh sb="3" eb="5">
      <t>トヨハル</t>
    </rPh>
    <phoneticPr fontId="3"/>
  </si>
  <si>
    <t>關 根　麻 美</t>
  </si>
  <si>
    <t>杉戸広島</t>
    <rPh sb="0" eb="2">
      <t>スギト</t>
    </rPh>
    <rPh sb="2" eb="4">
      <t>ヒロシマ</t>
    </rPh>
    <phoneticPr fontId="3"/>
  </si>
  <si>
    <t>岩 田　紗 希</t>
  </si>
  <si>
    <t>柿 沼　綾 音</t>
  </si>
  <si>
    <t>大会プログラムを作成するときに使用します。削除・変更しないでください</t>
    <rPh sb="0" eb="2">
      <t>タイカイ</t>
    </rPh>
    <rPh sb="8" eb="10">
      <t>サクセイ</t>
    </rPh>
    <rPh sb="15" eb="17">
      <t>シヨウ</t>
    </rPh>
    <rPh sb="21" eb="23">
      <t>サクジョ</t>
    </rPh>
    <rPh sb="24" eb="26">
      <t>ヘンコウ</t>
    </rPh>
    <phoneticPr fontId="3"/>
  </si>
  <si>
    <t>堀 口　彩 美</t>
  </si>
  <si>
    <t>黒 沢　聡 美</t>
  </si>
  <si>
    <t>入力上の注意</t>
    <rPh sb="0" eb="2">
      <t>ニュウリョク</t>
    </rPh>
    <rPh sb="2" eb="3">
      <t>ジョウ</t>
    </rPh>
    <rPh sb="4" eb="6">
      <t>チュウイ</t>
    </rPh>
    <phoneticPr fontId="3"/>
  </si>
  <si>
    <t>　1　　※主将No．に○印をつけてください。</t>
    <phoneticPr fontId="3"/>
  </si>
  <si>
    <t>　2　　個人情報の取り扱いについて</t>
    <phoneticPr fontId="3"/>
  </si>
  <si>
    <t>　　　　　この申込書の記載内容はプログラム編成及び競技関係のために使用するものであり、利用はこの範囲でおこ</t>
    <rPh sb="7" eb="9">
      <t>モウシコミ</t>
    </rPh>
    <rPh sb="9" eb="10">
      <t>ショ</t>
    </rPh>
    <rPh sb="11" eb="13">
      <t>キサイ</t>
    </rPh>
    <rPh sb="13" eb="15">
      <t>ナイヨウ</t>
    </rPh>
    <rPh sb="21" eb="23">
      <t>ヘンセイ</t>
    </rPh>
    <rPh sb="23" eb="24">
      <t>オヨ</t>
    </rPh>
    <rPh sb="25" eb="27">
      <t>キョウギ</t>
    </rPh>
    <rPh sb="27" eb="29">
      <t>カンケイ</t>
    </rPh>
    <rPh sb="33" eb="35">
      <t>シヨウ</t>
    </rPh>
    <rPh sb="48" eb="50">
      <t>ハンイ</t>
    </rPh>
    <phoneticPr fontId="3"/>
  </si>
  <si>
    <t>　　　　ない個人情報保護法に則り取り扱いをいたします。</t>
    <rPh sb="6" eb="8">
      <t>コジン</t>
    </rPh>
    <rPh sb="8" eb="10">
      <t>ジョウホウ</t>
    </rPh>
    <rPh sb="10" eb="13">
      <t>ホゴホウ</t>
    </rPh>
    <rPh sb="14" eb="15">
      <t>ノット</t>
    </rPh>
    <rPh sb="16" eb="17">
      <t>ト</t>
    </rPh>
    <rPh sb="18" eb="19">
      <t>アツカ</t>
    </rPh>
    <phoneticPr fontId="3"/>
  </si>
  <si>
    <t>堀　　口　　彩　　美</t>
    <rPh sb="0" eb="1">
      <t>ホリ</t>
    </rPh>
    <rPh sb="3" eb="4">
      <t>クチ</t>
    </rPh>
    <rPh sb="6" eb="7">
      <t>アヤ</t>
    </rPh>
    <rPh sb="9" eb="10">
      <t>ビ</t>
    </rPh>
    <phoneticPr fontId="3"/>
  </si>
  <si>
    <t>　　　上記の者は本校在校生徒で、標記大会に出場する事を認め、健康診断の結果、参加申込み</t>
    <rPh sb="3" eb="5">
      <t>ジョウキ</t>
    </rPh>
    <rPh sb="6" eb="7">
      <t>モノ</t>
    </rPh>
    <rPh sb="8" eb="10">
      <t>ホンコウ</t>
    </rPh>
    <rPh sb="10" eb="13">
      <t>ザイコウセイ</t>
    </rPh>
    <rPh sb="13" eb="14">
      <t>ト</t>
    </rPh>
    <rPh sb="16" eb="18">
      <t>ヒョウキ</t>
    </rPh>
    <rPh sb="18" eb="20">
      <t>タイカイ</t>
    </rPh>
    <rPh sb="21" eb="23">
      <t>シュツジョウ</t>
    </rPh>
    <rPh sb="25" eb="26">
      <t>コト</t>
    </rPh>
    <rPh sb="27" eb="28">
      <t>ミト</t>
    </rPh>
    <rPh sb="30" eb="32">
      <t>ケンコウ</t>
    </rPh>
    <rPh sb="32" eb="34">
      <t>シンダン</t>
    </rPh>
    <rPh sb="35" eb="37">
      <t>ケッカ</t>
    </rPh>
    <rPh sb="38" eb="40">
      <t>サンカ</t>
    </rPh>
    <rPh sb="40" eb="42">
      <t>モウシコ</t>
    </rPh>
    <phoneticPr fontId="3"/>
  </si>
  <si>
    <t>　　をいたします。</t>
    <phoneticPr fontId="3"/>
  </si>
  <si>
    <r>
      <t xml:space="preserve">平成２３年度版より
</t>
    </r>
    <r>
      <rPr>
        <b/>
        <sz val="16"/>
        <color indexed="14"/>
        <rFont val="ＭＳ Ｐゴシック"/>
        <family val="3"/>
        <charset val="128"/>
      </rPr>
      <t>学校番号変更となっています。</t>
    </r>
    <r>
      <rPr>
        <sz val="16"/>
        <rFont val="ＭＳ Ｐゴシック"/>
        <family val="3"/>
        <charset val="128"/>
      </rPr>
      <t xml:space="preserve">
注意してください。</t>
    </r>
    <rPh sb="0" eb="2">
      <t>ヘイセイ</t>
    </rPh>
    <rPh sb="4" eb="6">
      <t>ネンド</t>
    </rPh>
    <rPh sb="6" eb="7">
      <t>バン</t>
    </rPh>
    <rPh sb="10" eb="12">
      <t>ガッコウ</t>
    </rPh>
    <rPh sb="12" eb="14">
      <t>バンゴウ</t>
    </rPh>
    <rPh sb="14" eb="16">
      <t>ヘンコウ</t>
    </rPh>
    <rPh sb="25" eb="27">
      <t>チュウイ</t>
    </rPh>
    <phoneticPr fontId="3"/>
  </si>
  <si>
    <t>高等学校長</t>
    <rPh sb="0" eb="2">
      <t>コウトウ</t>
    </rPh>
    <rPh sb="2" eb="4">
      <t>ガッコウ</t>
    </rPh>
    <rPh sb="4" eb="5">
      <t>チョウ</t>
    </rPh>
    <phoneticPr fontId="3"/>
  </si>
  <si>
    <t>入力シートについて</t>
    <rPh sb="0" eb="2">
      <t>ニュウリョク</t>
    </rPh>
    <phoneticPr fontId="2"/>
  </si>
  <si>
    <t>１）</t>
    <phoneticPr fontId="3"/>
  </si>
  <si>
    <t>に数字、氏名等を入力する</t>
    <rPh sb="1" eb="3">
      <t>スウジ</t>
    </rPh>
    <rPh sb="4" eb="6">
      <t>シメイ</t>
    </rPh>
    <rPh sb="6" eb="7">
      <t>トウ</t>
    </rPh>
    <rPh sb="8" eb="10">
      <t>ニュウリョク</t>
    </rPh>
    <phoneticPr fontId="2"/>
  </si>
  <si>
    <t>は自動で表示されます。</t>
    <rPh sb="1" eb="3">
      <t>ジドウ</t>
    </rPh>
    <rPh sb="4" eb="6">
      <t>ヒョウジ</t>
    </rPh>
    <phoneticPr fontId="2"/>
  </si>
  <si>
    <t>部員名簿</t>
    <rPh sb="0" eb="2">
      <t>ブイン</t>
    </rPh>
    <rPh sb="2" eb="4">
      <t>メイボ</t>
    </rPh>
    <phoneticPr fontId="2"/>
  </si>
  <si>
    <t>下の表から大会番号を入力</t>
    <rPh sb="0" eb="1">
      <t>シタ</t>
    </rPh>
    <rPh sb="2" eb="3">
      <t>ヒョウ</t>
    </rPh>
    <rPh sb="5" eb="7">
      <t>タイカイ</t>
    </rPh>
    <rPh sb="7" eb="9">
      <t>バンゴウ</t>
    </rPh>
    <rPh sb="10" eb="12">
      <t>ニュウリョク</t>
    </rPh>
    <phoneticPr fontId="2"/>
  </si>
  <si>
    <t>入力確認用</t>
    <rPh sb="0" eb="2">
      <t>ニュウリョク</t>
    </rPh>
    <rPh sb="2" eb="4">
      <t>カクニン</t>
    </rPh>
    <rPh sb="4" eb="5">
      <t>ヨウ</t>
    </rPh>
    <phoneticPr fontId="2"/>
  </si>
  <si>
    <t>に数字、氏名等を入力</t>
    <rPh sb="1" eb="3">
      <t>スウジ</t>
    </rPh>
    <rPh sb="4" eb="6">
      <t>シメイ</t>
    </rPh>
    <rPh sb="6" eb="7">
      <t>トウ</t>
    </rPh>
    <rPh sb="8" eb="10">
      <t>ニュウリョク</t>
    </rPh>
    <phoneticPr fontId="2"/>
  </si>
  <si>
    <t>名簿作成</t>
    <rPh sb="0" eb="2">
      <t>メイボ</t>
    </rPh>
    <rPh sb="2" eb="4">
      <t>サクセイ</t>
    </rPh>
    <phoneticPr fontId="2"/>
  </si>
  <si>
    <t>年＊氏名＊身長＊出身中学校＊は必須</t>
    <rPh sb="0" eb="1">
      <t>ネン</t>
    </rPh>
    <rPh sb="2" eb="4">
      <t>シメイ</t>
    </rPh>
    <rPh sb="5" eb="7">
      <t>シンチョウ</t>
    </rPh>
    <rPh sb="8" eb="10">
      <t>シュッシン</t>
    </rPh>
    <rPh sb="10" eb="13">
      <t>チュウガッコウ</t>
    </rPh>
    <rPh sb="15" eb="17">
      <t>ヒッス</t>
    </rPh>
    <phoneticPr fontId="2"/>
  </si>
  <si>
    <t>３シートに必要事項を記入すると以下が作成完了。</t>
    <rPh sb="5" eb="7">
      <t>ヒツヨウ</t>
    </rPh>
    <rPh sb="7" eb="9">
      <t>ジコウ</t>
    </rPh>
    <rPh sb="10" eb="12">
      <t>キニュウ</t>
    </rPh>
    <rPh sb="15" eb="17">
      <t>イカ</t>
    </rPh>
    <rPh sb="18" eb="20">
      <t>サクセイ</t>
    </rPh>
    <rPh sb="20" eb="22">
      <t>カンリョウ</t>
    </rPh>
    <phoneticPr fontId="2"/>
  </si>
  <si>
    <t>２）</t>
    <phoneticPr fontId="3"/>
  </si>
  <si>
    <t>申込書の印刷</t>
    <rPh sb="0" eb="3">
      <t>モウシコミショ</t>
    </rPh>
    <rPh sb="4" eb="6">
      <t>インサツ</t>
    </rPh>
    <phoneticPr fontId="2"/>
  </si>
  <si>
    <t>エントリー用紙</t>
    <rPh sb="5" eb="7">
      <t>ヨウシ</t>
    </rPh>
    <phoneticPr fontId="3"/>
  </si>
  <si>
    <t>３）</t>
    <phoneticPr fontId="2"/>
  </si>
  <si>
    <t>エントリー用紙を印刷し試合当日使用</t>
    <rPh sb="5" eb="7">
      <t>ヨウシ</t>
    </rPh>
    <rPh sb="8" eb="10">
      <t>インサツ</t>
    </rPh>
    <rPh sb="11" eb="13">
      <t>シアイ</t>
    </rPh>
    <rPh sb="13" eb="15">
      <t>トウジツ</t>
    </rPh>
    <rPh sb="15" eb="17">
      <t>シヨウ</t>
    </rPh>
    <phoneticPr fontId="3"/>
  </si>
  <si>
    <t>ＭＲＳを忘れずに</t>
    <rPh sb="4" eb="5">
      <t>ワス</t>
    </rPh>
    <phoneticPr fontId="2"/>
  </si>
  <si>
    <t>大会当日</t>
    <rPh sb="0" eb="2">
      <t>タイカイ</t>
    </rPh>
    <rPh sb="2" eb="4">
      <t>トウジツ</t>
    </rPh>
    <phoneticPr fontId="2"/>
  </si>
  <si>
    <t>プログラム用は、県大会出場時に必要。</t>
    <rPh sb="5" eb="6">
      <t>ヨウ</t>
    </rPh>
    <rPh sb="8" eb="9">
      <t>ケン</t>
    </rPh>
    <rPh sb="9" eb="11">
      <t>タイカイ</t>
    </rPh>
    <rPh sb="11" eb="13">
      <t>シュツジョウ</t>
    </rPh>
    <rPh sb="13" eb="14">
      <t>ジ</t>
    </rPh>
    <rPh sb="15" eb="17">
      <t>ヒツヨウ</t>
    </rPh>
    <phoneticPr fontId="2"/>
  </si>
  <si>
    <t>女子</t>
    <rPh sb="0" eb="2">
      <t>ジョシ</t>
    </rPh>
    <phoneticPr fontId="3"/>
  </si>
  <si>
    <t>磐田　広尾</t>
    <rPh sb="0" eb="2">
      <t>イワタ</t>
    </rPh>
    <rPh sb="3" eb="5">
      <t>ヒロオ</t>
    </rPh>
    <phoneticPr fontId="2"/>
  </si>
  <si>
    <t>野原　ひろし</t>
    <rPh sb="0" eb="2">
      <t>ノハラ</t>
    </rPh>
    <phoneticPr fontId="2"/>
  </si>
  <si>
    <t>Ｂ級</t>
    <rPh sb="1" eb="2">
      <t>キュウ</t>
    </rPh>
    <phoneticPr fontId="2"/>
  </si>
  <si>
    <t>埼玉県立春我部女子</t>
  </si>
  <si>
    <t>埼玉県立春我部女子</t>
    <rPh sb="0" eb="2">
      <t>サイタマ</t>
    </rPh>
    <rPh sb="2" eb="4">
      <t>ケンリツ</t>
    </rPh>
    <rPh sb="5" eb="6">
      <t>ワガ</t>
    </rPh>
    <phoneticPr fontId="3"/>
  </si>
  <si>
    <t>春我部市粕壁東６－１－１</t>
    <rPh sb="0" eb="1">
      <t>ハル</t>
    </rPh>
    <rPh sb="1" eb="2">
      <t>ワガ</t>
    </rPh>
    <rPh sb="2" eb="3">
      <t>ブ</t>
    </rPh>
    <rPh sb="3" eb="4">
      <t>シ</t>
    </rPh>
    <rPh sb="4" eb="7">
      <t>カスカベヒガシ</t>
    </rPh>
    <phoneticPr fontId="3"/>
  </si>
  <si>
    <t>東部支部　春季バレーボール大会</t>
    <rPh sb="0" eb="1">
      <t>ヒガシ</t>
    </rPh>
    <rPh sb="1" eb="2">
      <t>ブ</t>
    </rPh>
    <rPh sb="2" eb="4">
      <t>シブ</t>
    </rPh>
    <phoneticPr fontId="3"/>
  </si>
  <si>
    <t>スターティングメンバーの14名にレ点を付ける。12名を超える場合は、リベロを2名登録する。リベロ選手は番号・選手氏名を実線で消しなくてよい。</t>
    <rPh sb="14" eb="15">
      <t>メイ</t>
    </rPh>
    <rPh sb="17" eb="18">
      <t>テン</t>
    </rPh>
    <rPh sb="19" eb="20">
      <t>ツ</t>
    </rPh>
    <rPh sb="25" eb="26">
      <t>ナ</t>
    </rPh>
    <rPh sb="27" eb="28">
      <t>コ</t>
    </rPh>
    <rPh sb="30" eb="32">
      <t>バアイ</t>
    </rPh>
    <rPh sb="39" eb="40">
      <t>ナ</t>
    </rPh>
    <rPh sb="40" eb="42">
      <t>トウロク</t>
    </rPh>
    <rPh sb="48" eb="50">
      <t>センシュ</t>
    </rPh>
    <rPh sb="51" eb="53">
      <t>バンゴウ</t>
    </rPh>
    <rPh sb="54" eb="56">
      <t>センシュ</t>
    </rPh>
    <rPh sb="56" eb="58">
      <t>シメイ</t>
    </rPh>
    <rPh sb="59" eb="61">
      <t>ジッセン</t>
    </rPh>
    <rPh sb="62" eb="63">
      <t>ケ</t>
    </rPh>
    <phoneticPr fontId="3"/>
  </si>
  <si>
    <t xml:space="preserve"> 羽偽原　日出雄</t>
    <rPh sb="1" eb="2">
      <t>ハ</t>
    </rPh>
    <rPh sb="2" eb="3">
      <t>ギ</t>
    </rPh>
    <rPh sb="3" eb="4">
      <t>ハラ</t>
    </rPh>
    <rPh sb="5" eb="8">
      <t>ヒデオ</t>
    </rPh>
    <phoneticPr fontId="3"/>
  </si>
  <si>
    <t>は完成します。</t>
    <rPh sb="1" eb="3">
      <t>カンセイ</t>
    </rPh>
    <phoneticPr fontId="2"/>
  </si>
  <si>
    <t>シートの保護がない場合は、関数に上書きしてしまうことで</t>
    <rPh sb="4" eb="6">
      <t>ホゴ</t>
    </rPh>
    <rPh sb="9" eb="11">
      <t>バアイ</t>
    </rPh>
    <rPh sb="13" eb="15">
      <t>カンスウ</t>
    </rPh>
    <rPh sb="16" eb="18">
      <t>ウワガ</t>
    </rPh>
    <phoneticPr fontId="2"/>
  </si>
  <si>
    <t>自動入力できなくなります。注意してください。</t>
    <rPh sb="0" eb="2">
      <t>ジドウ</t>
    </rPh>
    <rPh sb="2" eb="4">
      <t>ニュウリョク</t>
    </rPh>
    <rPh sb="13" eb="15">
      <t>チュウイ</t>
    </rPh>
    <phoneticPr fontId="2"/>
  </si>
  <si>
    <t>４申込書、５エントリー用紙、６プログラム用シート</t>
    <phoneticPr fontId="2"/>
  </si>
  <si>
    <t>①１チーム情報入力シート</t>
    <rPh sb="5" eb="7">
      <t>ジョウホウ</t>
    </rPh>
    <rPh sb="7" eb="9">
      <t>ニュウリョク</t>
    </rPh>
    <phoneticPr fontId="2"/>
  </si>
  <si>
    <t>②２所属部員入力シート</t>
    <rPh sb="2" eb="4">
      <t>ショゾク</t>
    </rPh>
    <rPh sb="4" eb="6">
      <t>ブイン</t>
    </rPh>
    <rPh sb="6" eb="8">
      <t>ニュウリョク</t>
    </rPh>
    <phoneticPr fontId="2"/>
  </si>
  <si>
    <t>③３大会申込み入力シート</t>
    <rPh sb="2" eb="4">
      <t>タイカイ</t>
    </rPh>
    <rPh sb="4" eb="6">
      <t>モウシコ</t>
    </rPh>
    <rPh sb="7" eb="9">
      <t>ニュウリョク</t>
    </rPh>
    <phoneticPr fontId="2"/>
  </si>
  <si>
    <t>４申込書、５エントリー用紙、６プログラム用シート</t>
    <rPh sb="1" eb="4">
      <t>モウシコミショ</t>
    </rPh>
    <rPh sb="11" eb="13">
      <t>ヨウシ</t>
    </rPh>
    <rPh sb="20" eb="21">
      <t>ヨウ</t>
    </rPh>
    <phoneticPr fontId="2"/>
  </si>
  <si>
    <t>１チーム情報入力シート、２所属部員入力シート、</t>
    <rPh sb="4" eb="6">
      <t>ジョウホウ</t>
    </rPh>
    <rPh sb="6" eb="8">
      <t>ニュウリョク</t>
    </rPh>
    <rPh sb="13" eb="15">
      <t>ショゾク</t>
    </rPh>
    <rPh sb="15" eb="17">
      <t>ブイン</t>
    </rPh>
    <rPh sb="17" eb="19">
      <t>ニュウリョク</t>
    </rPh>
    <phoneticPr fontId="2"/>
  </si>
  <si>
    <t>３大会申込み入力シートへすべて入力できれば、</t>
    <rPh sb="15" eb="17">
      <t>ニュウリョク</t>
    </rPh>
    <phoneticPr fontId="2"/>
  </si>
  <si>
    <t>８変更届、９合同チーム表紙、１０合同チーム申請書は、</t>
    <rPh sb="1" eb="4">
      <t>ヘンコウトドケ</t>
    </rPh>
    <rPh sb="6" eb="8">
      <t>ゴウドウ</t>
    </rPh>
    <rPh sb="11" eb="13">
      <t>ヒョウシ</t>
    </rPh>
    <rPh sb="16" eb="18">
      <t>ゴウドウ</t>
    </rPh>
    <rPh sb="21" eb="23">
      <t>シンセイ</t>
    </rPh>
    <rPh sb="23" eb="24">
      <t>ショ</t>
    </rPh>
    <phoneticPr fontId="2"/>
  </si>
  <si>
    <t>シートに直接入力、印刷します。</t>
    <rPh sb="9" eb="11">
      <t>インサツ</t>
    </rPh>
    <phoneticPr fontId="2"/>
  </si>
  <si>
    <t>合同チーム表紙、申請書、申込書をホチキス止めで提出します。
申込書は、選手のみを入力して職印を押印の上提出してください。
表紙に合同チーム名を入れるので申込書の学校名は、当該校です。</t>
    <rPh sb="0" eb="2">
      <t>ゴウドウ</t>
    </rPh>
    <rPh sb="5" eb="7">
      <t>ヒョウシ</t>
    </rPh>
    <rPh sb="8" eb="11">
      <t>シンセイショ</t>
    </rPh>
    <rPh sb="12" eb="15">
      <t>モウシコミショ</t>
    </rPh>
    <rPh sb="20" eb="21">
      <t>ド</t>
    </rPh>
    <rPh sb="23" eb="25">
      <t>テイシュツ</t>
    </rPh>
    <rPh sb="30" eb="33">
      <t>モウシコミショ</t>
    </rPh>
    <rPh sb="35" eb="37">
      <t>センシュ</t>
    </rPh>
    <rPh sb="40" eb="42">
      <t>ニュウリョク</t>
    </rPh>
    <rPh sb="44" eb="46">
      <t>ショクイン</t>
    </rPh>
    <rPh sb="47" eb="49">
      <t>オウイン</t>
    </rPh>
    <rPh sb="50" eb="51">
      <t>ウエ</t>
    </rPh>
    <rPh sb="51" eb="53">
      <t>テイシュツ</t>
    </rPh>
    <rPh sb="61" eb="63">
      <t>ヒョウシ</t>
    </rPh>
    <rPh sb="64" eb="66">
      <t>ゴウドウ</t>
    </rPh>
    <rPh sb="69" eb="70">
      <t>ナ</t>
    </rPh>
    <rPh sb="71" eb="72">
      <t>イ</t>
    </rPh>
    <rPh sb="76" eb="79">
      <t>モウシコミショ</t>
    </rPh>
    <rPh sb="80" eb="82">
      <t>ガッコウ</t>
    </rPh>
    <rPh sb="82" eb="83">
      <t>ナ</t>
    </rPh>
    <rPh sb="85" eb="87">
      <t>トウガイ</t>
    </rPh>
    <rPh sb="87" eb="88">
      <t>コウ</t>
    </rPh>
    <phoneticPr fontId="3"/>
  </si>
  <si>
    <t>高校</t>
  </si>
  <si>
    <t/>
  </si>
  <si>
    <t>埼玉県立春日部女子</t>
  </si>
  <si>
    <t>田   中     久美子</t>
  </si>
  <si>
    <t>大   塲     多英子</t>
  </si>
  <si>
    <t>南部支部</t>
    <rPh sb="0" eb="2">
      <t>ナンブ</t>
    </rPh>
    <rPh sb="2" eb="4">
      <t>シブ</t>
    </rPh>
    <phoneticPr fontId="2"/>
  </si>
  <si>
    <t>全日本学園</t>
    <rPh sb="0" eb="3">
      <t>ゼンニホン</t>
    </rPh>
    <rPh sb="3" eb="5">
      <t>ガクエン</t>
    </rPh>
    <phoneticPr fontId="3"/>
  </si>
  <si>
    <t>048(000)1000</t>
    <phoneticPr fontId="2"/>
  </si>
  <si>
    <t>048(000)100１</t>
    <phoneticPr fontId="2"/>
  </si>
  <si>
    <t>330-8563</t>
  </si>
  <si>
    <t>さいたま市浦和区駒場３５－２</t>
    <rPh sb="4" eb="5">
      <t>シ</t>
    </rPh>
    <rPh sb="5" eb="8">
      <t>ウラワク</t>
    </rPh>
    <rPh sb="8" eb="10">
      <t>コマバ</t>
    </rPh>
    <phoneticPr fontId="3"/>
  </si>
  <si>
    <t>中村　祐三</t>
    <rPh sb="0" eb="2">
      <t>ナカムラ</t>
    </rPh>
    <rPh sb="3" eb="5">
      <t>ユウゾウ</t>
    </rPh>
    <phoneticPr fontId="2"/>
  </si>
  <si>
    <t>さいたま学園中</t>
    <rPh sb="4" eb="6">
      <t>ガクエン</t>
    </rPh>
    <rPh sb="6" eb="7">
      <t>チュウ</t>
    </rPh>
    <phoneticPr fontId="2"/>
  </si>
  <si>
    <t>熊谷学園中</t>
    <rPh sb="0" eb="2">
      <t>クマガヤ</t>
    </rPh>
    <rPh sb="2" eb="4">
      <t>ガクエン</t>
    </rPh>
    <rPh sb="4" eb="5">
      <t>チュウ</t>
    </rPh>
    <phoneticPr fontId="2"/>
  </si>
  <si>
    <t>神山　英三</t>
    <rPh sb="0" eb="2">
      <t>カミヤマ</t>
    </rPh>
    <rPh sb="3" eb="5">
      <t>エイゾウ</t>
    </rPh>
    <phoneticPr fontId="2"/>
  </si>
  <si>
    <t>主将に1を入力</t>
    <rPh sb="0" eb="2">
      <t>シュショウ</t>
    </rPh>
    <rPh sb="5" eb="7">
      <t>ニュウリョク</t>
    </rPh>
    <phoneticPr fontId="2"/>
  </si>
  <si>
    <t>生徒は1</t>
    <rPh sb="0" eb="2">
      <t>セイト</t>
    </rPh>
    <phoneticPr fontId="2"/>
  </si>
  <si>
    <t>（当該校教員の場合は入力しない）</t>
    <rPh sb="1" eb="3">
      <t>トウガイ</t>
    </rPh>
    <rPh sb="3" eb="4">
      <t>コウ</t>
    </rPh>
    <rPh sb="4" eb="6">
      <t>キョウイン</t>
    </rPh>
    <rPh sb="7" eb="9">
      <t>バアイ</t>
    </rPh>
    <rPh sb="10" eb="12">
      <t>ニュウリョク</t>
    </rPh>
    <phoneticPr fontId="2"/>
  </si>
  <si>
    <t>生徒</t>
    <rPh sb="0" eb="2">
      <t>セイト</t>
    </rPh>
    <phoneticPr fontId="2"/>
  </si>
  <si>
    <t>昌平</t>
  </si>
  <si>
    <t>東部</t>
    <rPh sb="0" eb="2">
      <t>トウブ</t>
    </rPh>
    <phoneticPr fontId="2"/>
  </si>
  <si>
    <t>西部</t>
    <rPh sb="0" eb="2">
      <t>セイブ</t>
    </rPh>
    <phoneticPr fontId="3"/>
  </si>
  <si>
    <t>学校番号確認票</t>
    <rPh sb="0" eb="2">
      <t>ガッコウ</t>
    </rPh>
    <rPh sb="2" eb="4">
      <t>バンゴウ</t>
    </rPh>
    <rPh sb="4" eb="6">
      <t>カクニン</t>
    </rPh>
    <rPh sb="6" eb="7">
      <t>ヒョウ</t>
    </rPh>
    <phoneticPr fontId="3"/>
  </si>
  <si>
    <t>南部</t>
    <rPh sb="0" eb="2">
      <t>ナンブ</t>
    </rPh>
    <phoneticPr fontId="3"/>
  </si>
  <si>
    <t>北部</t>
    <rPh sb="0" eb="2">
      <t>ホクブ</t>
    </rPh>
    <phoneticPr fontId="3"/>
  </si>
  <si>
    <t>坂戸ろう</t>
    <rPh sb="0" eb="2">
      <t>サカド</t>
    </rPh>
    <phoneticPr fontId="3"/>
  </si>
  <si>
    <t>１　入力シートについて</t>
    <rPh sb="2" eb="4">
      <t>ニュウリョク</t>
    </rPh>
    <phoneticPr fontId="67"/>
  </si>
  <si>
    <t>１チーム情報入力シート</t>
  </si>
  <si>
    <t>２所属部員入力シート</t>
  </si>
  <si>
    <t>必要事項の入力</t>
    <rPh sb="0" eb="2">
      <t>ヒツヨウ</t>
    </rPh>
    <rPh sb="2" eb="4">
      <t>ジコウ</t>
    </rPh>
    <rPh sb="5" eb="7">
      <t>ニュウリョク</t>
    </rPh>
    <phoneticPr fontId="67"/>
  </si>
  <si>
    <t>＊シート保護なし</t>
    <rPh sb="4" eb="6">
      <t>ホゴ</t>
    </rPh>
    <phoneticPr fontId="67"/>
  </si>
  <si>
    <t>no</t>
    <phoneticPr fontId="1"/>
  </si>
  <si>
    <t>背番号どおりに入力しなくてよい</t>
    <rPh sb="0" eb="3">
      <t>セバンゴウ</t>
    </rPh>
    <rPh sb="7" eb="9">
      <t>ニュウリョク</t>
    </rPh>
    <phoneticPr fontId="1"/>
  </si>
  <si>
    <t>通し番号</t>
    <rPh sb="0" eb="1">
      <t>トオ</t>
    </rPh>
    <rPh sb="2" eb="4">
      <t>バンゴウ</t>
    </rPh>
    <phoneticPr fontId="1"/>
  </si>
  <si>
    <t>３大会申込み入力シート</t>
  </si>
  <si>
    <t>必要事項の入力が済んでいる</t>
    <rPh sb="0" eb="2">
      <t>ヒツヨウ</t>
    </rPh>
    <rPh sb="2" eb="4">
      <t>ジコウ</t>
    </rPh>
    <rPh sb="5" eb="7">
      <t>ニュウリョク</t>
    </rPh>
    <rPh sb="8" eb="9">
      <t>ス</t>
    </rPh>
    <phoneticPr fontId="2"/>
  </si>
  <si>
    <t>↓</t>
  </si>
  <si>
    <t>４申込書</t>
  </si>
  <si>
    <t>をクリックし印刷する。</t>
    <rPh sb="6" eb="8">
      <t>インサツ</t>
    </rPh>
    <phoneticPr fontId="2"/>
  </si>
  <si>
    <t>＊入力欄以外はシート保護あり</t>
    <rPh sb="1" eb="3">
      <t>ニュウリョク</t>
    </rPh>
    <rPh sb="3" eb="4">
      <t>ラン</t>
    </rPh>
    <rPh sb="4" eb="6">
      <t>イガイ</t>
    </rPh>
    <rPh sb="10" eb="12">
      <t>ホゴ</t>
    </rPh>
    <phoneticPr fontId="67"/>
  </si>
  <si>
    <t>＊シートすべて保護あり</t>
    <rPh sb="7" eb="9">
      <t>ホゴ</t>
    </rPh>
    <phoneticPr fontId="2"/>
  </si>
  <si>
    <t>５エントリー用紙</t>
    <phoneticPr fontId="2"/>
  </si>
  <si>
    <t>＊レ点入力欄、リベロ入力欄以外、保護あり</t>
    <rPh sb="2" eb="3">
      <t>テン</t>
    </rPh>
    <rPh sb="3" eb="5">
      <t>ニュウリョク</t>
    </rPh>
    <rPh sb="5" eb="6">
      <t>ラン</t>
    </rPh>
    <rPh sb="10" eb="12">
      <t>ニュウリョク</t>
    </rPh>
    <rPh sb="12" eb="13">
      <t>ラン</t>
    </rPh>
    <rPh sb="13" eb="15">
      <t>イガイ</t>
    </rPh>
    <rPh sb="16" eb="18">
      <t>ホゴ</t>
    </rPh>
    <phoneticPr fontId="2"/>
  </si>
  <si>
    <t>２　申込書の印刷、エントリー用紙の印刷、プログラム用データ作成</t>
    <rPh sb="2" eb="5">
      <t>モウシコミショ</t>
    </rPh>
    <rPh sb="6" eb="8">
      <t>インサツ</t>
    </rPh>
    <rPh sb="17" eb="19">
      <t>インサツ</t>
    </rPh>
    <rPh sb="29" eb="31">
      <t>サクセイ</t>
    </rPh>
    <phoneticPr fontId="2"/>
  </si>
  <si>
    <t>６プログラム用</t>
  </si>
  <si>
    <t>をクリックし確認</t>
    <rPh sb="6" eb="8">
      <t>カクニン</t>
    </rPh>
    <phoneticPr fontId="2"/>
  </si>
  <si>
    <t>８変更届</t>
  </si>
  <si>
    <t>をクリックし必要事項を記入。</t>
    <rPh sb="6" eb="8">
      <t>ヒツヨウ</t>
    </rPh>
    <rPh sb="8" eb="10">
      <t>ジコウ</t>
    </rPh>
    <rPh sb="11" eb="13">
      <t>キニュウ</t>
    </rPh>
    <phoneticPr fontId="2"/>
  </si>
  <si>
    <t>＊シートの保護なし</t>
    <rPh sb="5" eb="7">
      <t>ホゴ</t>
    </rPh>
    <phoneticPr fontId="2"/>
  </si>
  <si>
    <t>３　変更届の作成、入力、印刷</t>
    <rPh sb="2" eb="5">
      <t>ヘンコウトドケ</t>
    </rPh>
    <rPh sb="6" eb="8">
      <t>サクセイ</t>
    </rPh>
    <rPh sb="9" eb="11">
      <t>ニュウリョク</t>
    </rPh>
    <rPh sb="12" eb="14">
      <t>インサツ</t>
    </rPh>
    <phoneticPr fontId="2"/>
  </si>
  <si>
    <t>９合同チーム表紙</t>
  </si>
  <si>
    <t>１０合同チーム申請書</t>
  </si>
  <si>
    <t>４　合同チーム申請書の作成、入力、印刷</t>
    <rPh sb="2" eb="4">
      <t>ゴウドウ</t>
    </rPh>
    <rPh sb="7" eb="10">
      <t>シンセイショ</t>
    </rPh>
    <rPh sb="11" eb="13">
      <t>サクセイ</t>
    </rPh>
    <rPh sb="14" eb="16">
      <t>ニュウリョク</t>
    </rPh>
    <rPh sb="17" eb="19">
      <t>インサツ</t>
    </rPh>
    <phoneticPr fontId="2"/>
  </si>
  <si>
    <t>部長名</t>
    <rPh sb="0" eb="2">
      <t>ブチョウ</t>
    </rPh>
    <rPh sb="2" eb="3">
      <t>ナ</t>
    </rPh>
    <phoneticPr fontId="2"/>
  </si>
  <si>
    <t>に学校名、部長名等を入力するか、シートに直接入力し印刷する。</t>
    <rPh sb="1" eb="3">
      <t>ガッコウ</t>
    </rPh>
    <rPh sb="3" eb="4">
      <t>ナ</t>
    </rPh>
    <rPh sb="5" eb="7">
      <t>ブチョウ</t>
    </rPh>
    <rPh sb="7" eb="8">
      <t>ナ</t>
    </rPh>
    <rPh sb="8" eb="9">
      <t>トウ</t>
    </rPh>
    <rPh sb="10" eb="12">
      <t>ニュウリョク</t>
    </rPh>
    <rPh sb="20" eb="22">
      <t>チョクセツ</t>
    </rPh>
    <rPh sb="22" eb="24">
      <t>ニュウリョク</t>
    </rPh>
    <rPh sb="25" eb="27">
      <t>インサツ</t>
    </rPh>
    <phoneticPr fontId="2"/>
  </si>
  <si>
    <t>変更マネージャーが生徒の場合は１を入力</t>
    <rPh sb="0" eb="2">
      <t>ヘンコウ</t>
    </rPh>
    <rPh sb="9" eb="11">
      <t>セイト</t>
    </rPh>
    <rPh sb="12" eb="14">
      <t>バアイ</t>
    </rPh>
    <rPh sb="17" eb="19">
      <t>ニュウリョク</t>
    </rPh>
    <phoneticPr fontId="2"/>
  </si>
  <si>
    <t>に数字、日付等を入力し、</t>
    <rPh sb="1" eb="3">
      <t>スウジ</t>
    </rPh>
    <rPh sb="4" eb="6">
      <t>ヒヅケ</t>
    </rPh>
    <rPh sb="6" eb="7">
      <t>ナド</t>
    </rPh>
    <rPh sb="8" eb="10">
      <t>ニュウリョク</t>
    </rPh>
    <phoneticPr fontId="2"/>
  </si>
  <si>
    <t>に直接入力し印刷する。</t>
  </si>
  <si>
    <t>シートの</t>
    <phoneticPr fontId="2"/>
  </si>
  <si>
    <t>川口市立</t>
    <rPh sb="2" eb="3">
      <t>シ</t>
    </rPh>
    <rPh sb="3" eb="4">
      <t>リツ</t>
    </rPh>
    <phoneticPr fontId="3"/>
  </si>
  <si>
    <t>市立浦和</t>
    <rPh sb="0" eb="2">
      <t>シリツ</t>
    </rPh>
    <phoneticPr fontId="3"/>
  </si>
  <si>
    <t>市立川越</t>
    <rPh sb="0" eb="2">
      <t>シリツ</t>
    </rPh>
    <rPh sb="2" eb="4">
      <t>カワゴエ</t>
    </rPh>
    <phoneticPr fontId="3"/>
  </si>
  <si>
    <t>校閲＞シート保護の解除（passwordなし）</t>
    <rPh sb="0" eb="2">
      <t>コウエツ</t>
    </rPh>
    <rPh sb="6" eb="8">
      <t>ホゴ</t>
    </rPh>
    <rPh sb="9" eb="11">
      <t>カイジョ</t>
    </rPh>
    <phoneticPr fontId="2"/>
  </si>
  <si>
    <t>＊シート保護の解除が必要な場合</t>
    <rPh sb="4" eb="6">
      <t>ホゴ</t>
    </rPh>
    <rPh sb="7" eb="9">
      <t>カイジョ</t>
    </rPh>
    <rPh sb="10" eb="12">
      <t>ヒツヨウ</t>
    </rPh>
    <rPh sb="13" eb="15">
      <t>バアイ</t>
    </rPh>
    <phoneticPr fontId="2"/>
  </si>
  <si>
    <t>全日本学園</t>
    <rPh sb="0" eb="3">
      <t>ゼンニホン</t>
    </rPh>
    <rPh sb="3" eb="5">
      <t>ガクエン</t>
    </rPh>
    <phoneticPr fontId="2"/>
  </si>
  <si>
    <t>＊</t>
  </si>
  <si>
    <t>年度当初の入力シート</t>
    <rPh sb="0" eb="2">
      <t>ネンド</t>
    </rPh>
    <rPh sb="2" eb="4">
      <t>トウショ</t>
    </rPh>
    <rPh sb="5" eb="7">
      <t>ニュウリョク</t>
    </rPh>
    <phoneticPr fontId="2"/>
  </si>
  <si>
    <t>大会ごとの入力シート</t>
    <rPh sb="0" eb="2">
      <t>タイカイ</t>
    </rPh>
    <rPh sb="5" eb="7">
      <t>ニュウリョク</t>
    </rPh>
    <phoneticPr fontId="2"/>
  </si>
  <si>
    <t>まず入力</t>
    <rPh sb="2" eb="4">
      <t>ニュウリョク</t>
    </rPh>
    <phoneticPr fontId="2"/>
  </si>
  <si>
    <t>元号</t>
    <rPh sb="0" eb="2">
      <t>ゲンゴウ</t>
    </rPh>
    <phoneticPr fontId="3"/>
  </si>
  <si>
    <t>学校名”中”を必ずつけてください</t>
    <rPh sb="0" eb="3">
      <t>ガッコウメイ</t>
    </rPh>
    <rPh sb="4" eb="5">
      <t>チュウ</t>
    </rPh>
    <rPh sb="7" eb="8">
      <t>カナラ</t>
    </rPh>
    <phoneticPr fontId="2"/>
  </si>
  <si>
    <t>資格指導者名</t>
    <rPh sb="0" eb="2">
      <t>シカク</t>
    </rPh>
    <rPh sb="2" eb="5">
      <t>シドウシャ</t>
    </rPh>
    <rPh sb="5" eb="6">
      <t>ナ</t>
    </rPh>
    <phoneticPr fontId="2"/>
  </si>
  <si>
    <t>資格指導者名</t>
    <rPh sb="0" eb="6">
      <t>シカクシドウシャナ</t>
    </rPh>
    <phoneticPr fontId="2"/>
  </si>
  <si>
    <t>コーチ１</t>
    <phoneticPr fontId="2"/>
  </si>
  <si>
    <t>コーチ２</t>
    <phoneticPr fontId="2"/>
  </si>
  <si>
    <t>コーチ３</t>
    <phoneticPr fontId="2"/>
  </si>
  <si>
    <t>コーチ４</t>
    <phoneticPr fontId="2"/>
  </si>
  <si>
    <t>６から９に該当しない資格は直に入力</t>
    <rPh sb="5" eb="7">
      <t>ガイトウ</t>
    </rPh>
    <rPh sb="10" eb="12">
      <t>シカク</t>
    </rPh>
    <rPh sb="13" eb="14">
      <t>ジカ</t>
    </rPh>
    <rPh sb="15" eb="17">
      <t>ニュウリョク</t>
    </rPh>
    <phoneticPr fontId="2"/>
  </si>
  <si>
    <t>トレーナー</t>
    <phoneticPr fontId="2"/>
  </si>
  <si>
    <t>資格指導者</t>
    <rPh sb="0" eb="2">
      <t>シカク</t>
    </rPh>
    <rPh sb="2" eb="5">
      <t>シドウシャ</t>
    </rPh>
    <phoneticPr fontId="2"/>
  </si>
  <si>
    <t>所属（接骨院、会社名等）</t>
    <rPh sb="0" eb="2">
      <t>ショゾク</t>
    </rPh>
    <rPh sb="3" eb="6">
      <t>セッコツイン</t>
    </rPh>
    <rPh sb="7" eb="9">
      <t>カイシャ</t>
    </rPh>
    <rPh sb="9" eb="10">
      <t>ナ</t>
    </rPh>
    <rPh sb="10" eb="11">
      <t>トウ</t>
    </rPh>
    <phoneticPr fontId="2"/>
  </si>
  <si>
    <t>トレーナー名</t>
    <rPh sb="5" eb="6">
      <t>ナ</t>
    </rPh>
    <phoneticPr fontId="2"/>
  </si>
  <si>
    <t>資格指導者名</t>
    <rPh sb="0" eb="2">
      <t>シカク</t>
    </rPh>
    <rPh sb="2" eb="5">
      <t>シドウシャ</t>
    </rPh>
    <rPh sb="5" eb="6">
      <t>ナ</t>
    </rPh>
    <phoneticPr fontId="3"/>
  </si>
  <si>
    <t>JVA講師</t>
    <rPh sb="3" eb="5">
      <t>コウシ</t>
    </rPh>
    <phoneticPr fontId="2"/>
  </si>
  <si>
    <t>トレーナー名</t>
    <rPh sb="5" eb="6">
      <t>ナ</t>
    </rPh>
    <phoneticPr fontId="3"/>
  </si>
  <si>
    <t>埼玉　太郎</t>
    <rPh sb="0" eb="2">
      <t>サイタマ</t>
    </rPh>
    <rPh sb="3" eb="5">
      <t>タロウ</t>
    </rPh>
    <phoneticPr fontId="2"/>
  </si>
  <si>
    <t>さいたま診療所</t>
    <rPh sb="4" eb="7">
      <t>シンリョウジョ</t>
    </rPh>
    <phoneticPr fontId="2"/>
  </si>
  <si>
    <t>支部予選</t>
    <rPh sb="0" eb="2">
      <t>シブ</t>
    </rPh>
    <phoneticPr fontId="2"/>
  </si>
  <si>
    <t>監督会議代理出席届</t>
    <rPh sb="0" eb="4">
      <t>カントクカイギ</t>
    </rPh>
    <rPh sb="4" eb="9">
      <t>ダイリシュッセキトドケ</t>
    </rPh>
    <phoneticPr fontId="68"/>
  </si>
  <si>
    <t>大会名</t>
    <rPh sb="0" eb="3">
      <t>タイカイナ</t>
    </rPh>
    <phoneticPr fontId="68"/>
  </si>
  <si>
    <t>代理者氏名</t>
    <rPh sb="0" eb="3">
      <t>ダイリシャ</t>
    </rPh>
    <rPh sb="3" eb="5">
      <t>シメイ</t>
    </rPh>
    <phoneticPr fontId="68"/>
  </si>
  <si>
    <t>記</t>
    <rPh sb="0" eb="1">
      <t>キ</t>
    </rPh>
    <phoneticPr fontId="68"/>
  </si>
  <si>
    <t>期　日</t>
    <rPh sb="0" eb="1">
      <t>キ</t>
    </rPh>
    <rPh sb="2" eb="3">
      <t>ニチ</t>
    </rPh>
    <phoneticPr fontId="68"/>
  </si>
  <si>
    <t>つきましては、下記の者が監督会議に出席しますのでお届けいたします。</t>
    <rPh sb="7" eb="9">
      <t>カキ</t>
    </rPh>
    <rPh sb="10" eb="11">
      <t>モノ</t>
    </rPh>
    <rPh sb="12" eb="16">
      <t>カントクカイギ</t>
    </rPh>
    <rPh sb="17" eb="19">
      <t>シュッセキ</t>
    </rPh>
    <rPh sb="25" eb="26">
      <t>トド</t>
    </rPh>
    <phoneticPr fontId="68"/>
  </si>
  <si>
    <t>チーム名</t>
    <rPh sb="3" eb="4">
      <t>ナ</t>
    </rPh>
    <phoneticPr fontId="68"/>
  </si>
  <si>
    <t>男子</t>
    <rPh sb="0" eb="2">
      <t>ダンシ</t>
    </rPh>
    <phoneticPr fontId="68"/>
  </si>
  <si>
    <t>女子</t>
    <rPh sb="0" eb="2">
      <t>ジョシ</t>
    </rPh>
    <phoneticPr fontId="68"/>
  </si>
  <si>
    <t>（どちらかに〇）</t>
    <phoneticPr fontId="68"/>
  </si>
  <si>
    <t>代理者は、校長が認めたものに限る。</t>
    <rPh sb="0" eb="3">
      <t>ダイリシャ</t>
    </rPh>
    <rPh sb="5" eb="7">
      <t>コウチョウ</t>
    </rPh>
    <rPh sb="8" eb="9">
      <t>ミト</t>
    </rPh>
    <rPh sb="14" eb="15">
      <t>カギ</t>
    </rPh>
    <phoneticPr fontId="68"/>
  </si>
  <si>
    <t>井上　一也</t>
    <rPh sb="0" eb="2">
      <t>イノウエ</t>
    </rPh>
    <rPh sb="3" eb="5">
      <t>カズヤ</t>
    </rPh>
    <phoneticPr fontId="2"/>
  </si>
  <si>
    <t>トレーナー名</t>
    <rPh sb="5" eb="6">
      <t>メイ</t>
    </rPh>
    <phoneticPr fontId="3"/>
  </si>
  <si>
    <t>令和</t>
    <rPh sb="0" eb="2">
      <t>レイワ</t>
    </rPh>
    <phoneticPr fontId="3"/>
  </si>
  <si>
    <t>(</t>
    <phoneticPr fontId="2"/>
  </si>
  <si>
    <t>○</t>
    <phoneticPr fontId="2"/>
  </si>
  <si>
    <t>)</t>
    <phoneticPr fontId="2"/>
  </si>
  <si>
    <t>部員数不足</t>
    <rPh sb="0" eb="3">
      <t>ブインスウ</t>
    </rPh>
    <rPh sb="3" eb="5">
      <t>フソク</t>
    </rPh>
    <phoneticPr fontId="2"/>
  </si>
  <si>
    <t>再編整備計画</t>
    <rPh sb="0" eb="2">
      <t>サイヘン</t>
    </rPh>
    <rPh sb="2" eb="6">
      <t>セイビケイカク</t>
    </rPh>
    <phoneticPr fontId="2"/>
  </si>
  <si>
    <t>年</t>
    <rPh sb="0" eb="1">
      <t>ネン</t>
    </rPh>
    <phoneticPr fontId="2"/>
  </si>
  <si>
    <t>年度再編整備計画対象校</t>
    <rPh sb="0" eb="1">
      <t>ネン</t>
    </rPh>
    <rPh sb="1" eb="2">
      <t>ド</t>
    </rPh>
    <rPh sb="2" eb="6">
      <t>サイヘンセイビ</t>
    </rPh>
    <rPh sb="6" eb="8">
      <t>ケイカク</t>
    </rPh>
    <rPh sb="8" eb="11">
      <t>タイショウコウ</t>
    </rPh>
    <phoneticPr fontId="2"/>
  </si>
  <si>
    <t>月</t>
    <rPh sb="0" eb="1">
      <t>ツキ</t>
    </rPh>
    <phoneticPr fontId="2"/>
  </si>
  <si>
    <t>部員数</t>
    <rPh sb="0" eb="3">
      <t>ブインスウ</t>
    </rPh>
    <phoneticPr fontId="2"/>
  </si>
  <si>
    <t>日</t>
    <rPh sb="0" eb="1">
      <t>ニチ</t>
    </rPh>
    <phoneticPr fontId="2"/>
  </si>
  <si>
    <t>現在の部員数</t>
    <phoneticPr fontId="2"/>
  </si>
  <si>
    <t>名</t>
    <rPh sb="0" eb="1">
      <t>メイ</t>
    </rPh>
    <phoneticPr fontId="2"/>
  </si>
  <si>
    <t>４　合同チームを編成する学校名と部員数</t>
    <rPh sb="2" eb="4">
      <t>ゴウドウ</t>
    </rPh>
    <rPh sb="8" eb="10">
      <t>ヘンセイ</t>
    </rPh>
    <rPh sb="12" eb="15">
      <t>ガッコウメイ</t>
    </rPh>
    <rPh sb="16" eb="19">
      <t>ブインスウ</t>
    </rPh>
    <phoneticPr fontId="2"/>
  </si>
  <si>
    <t>高校</t>
    <rPh sb="0" eb="2">
      <t>コウコウ</t>
    </rPh>
    <phoneticPr fontId="2"/>
  </si>
  <si>
    <t>合同チーム合計</t>
    <rPh sb="0" eb="2">
      <t>ゴウドウ</t>
    </rPh>
    <rPh sb="5" eb="7">
      <t>ゴウケイ</t>
    </rPh>
    <phoneticPr fontId="2"/>
  </si>
  <si>
    <t>上記により合同チームを編成し大会に参加することを申請いたします。</t>
    <rPh sb="0" eb="2">
      <t>ジョウキ</t>
    </rPh>
    <rPh sb="5" eb="7">
      <t>ゴウドウ</t>
    </rPh>
    <rPh sb="11" eb="13">
      <t>ヘンセイ</t>
    </rPh>
    <rPh sb="14" eb="16">
      <t>タイカイ</t>
    </rPh>
    <rPh sb="17" eb="19">
      <t>サンカ</t>
    </rPh>
    <rPh sb="24" eb="26">
      <t>シンセイ</t>
    </rPh>
    <phoneticPr fontId="3"/>
  </si>
  <si>
    <t>新型コロナ感染症対策で、監督が、学校所有バスにより選手を引率のため出席できません。</t>
    <rPh sb="0" eb="2">
      <t>シンガタ</t>
    </rPh>
    <rPh sb="5" eb="8">
      <t>カンセンショウ</t>
    </rPh>
    <rPh sb="8" eb="10">
      <t>タイサク</t>
    </rPh>
    <rPh sb="12" eb="14">
      <t>カントク</t>
    </rPh>
    <rPh sb="16" eb="20">
      <t>ガッコウショユウ</t>
    </rPh>
    <rPh sb="28" eb="30">
      <t>インソツ</t>
    </rPh>
    <phoneticPr fontId="68"/>
  </si>
  <si>
    <t>※</t>
    <phoneticPr fontId="2"/>
  </si>
  <si>
    <t>○○○○○○○</t>
    <phoneticPr fontId="3"/>
  </si>
  <si>
    <t>３　合同チームを編成する理由（どちらかに○と必要事項を記入）</t>
    <rPh sb="2" eb="4">
      <t>ゴウドウ</t>
    </rPh>
    <rPh sb="8" eb="10">
      <t>ヘンセイ</t>
    </rPh>
    <rPh sb="12" eb="14">
      <t>リユウ</t>
    </rPh>
    <rPh sb="22" eb="24">
      <t>ヒツヨウ</t>
    </rPh>
    <rPh sb="24" eb="26">
      <t>ジコウ</t>
    </rPh>
    <rPh sb="27" eb="29">
      <t>キニュウ</t>
    </rPh>
    <phoneticPr fontId="3"/>
  </si>
  <si>
    <t>各学校 ⇒ 専門部</t>
    <rPh sb="0" eb="3">
      <t>カクガッコウ</t>
    </rPh>
    <rPh sb="6" eb="9">
      <t>センモンブ</t>
    </rPh>
    <phoneticPr fontId="2"/>
  </si>
  <si>
    <t>大宮国際</t>
    <phoneticPr fontId="2"/>
  </si>
  <si>
    <t>中等教育学校</t>
    <phoneticPr fontId="2"/>
  </si>
  <si>
    <t>大宮国際</t>
    <rPh sb="2" eb="4">
      <t>コクサイ</t>
    </rPh>
    <phoneticPr fontId="2"/>
  </si>
  <si>
    <t>048(622)8200</t>
    <phoneticPr fontId="2"/>
  </si>
  <si>
    <t>048(622)6700</t>
    <phoneticPr fontId="2"/>
  </si>
  <si>
    <t>埼玉県立特別支援学校</t>
    <rPh sb="0" eb="2">
      <t>サイタマ</t>
    </rPh>
    <rPh sb="2" eb="4">
      <t>ケンリツ</t>
    </rPh>
    <rPh sb="4" eb="6">
      <t>トクベツ</t>
    </rPh>
    <rPh sb="6" eb="8">
      <t>シエン</t>
    </rPh>
    <rPh sb="8" eb="10">
      <t>ガッコウ</t>
    </rPh>
    <phoneticPr fontId="3"/>
  </si>
  <si>
    <t>学園</t>
    <rPh sb="0" eb="2">
      <t>ガクエン</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</si>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</sst>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ggge&quot;年&quot;m&quot;月&quot;d&quot;日&quot;;@"/>
    <numFmt numFmtId="179" formatCode="[DBNum3][$-411]ggge&quot;年&quot;m&quot;月&quot;d&quot;日&quot;;@"/>
  </numFmts>
  <fonts count="98">
    <font>
      <sz val="11"/>
      <color theme="1"/>
      <name val="ＭＳ Ｐゴシック"/>
      <family val="3"/>
      <charset val="128"/>
      <scheme val="minor"/>
    </font>
    <font>
      <b/>
      <sz val="15"/>
      <color indexed="5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24"/>
      <name val="ＭＳ Ｐ明朝"/>
      <family val="1"/>
      <charset val="128"/>
    </font>
    <font>
      <sz val="12"/>
      <name val="ＭＳ Ｐ明朝"/>
      <family val="1"/>
      <charset val="128"/>
    </font>
    <font>
      <sz val="16"/>
      <name val="ＭＳ 明朝"/>
      <family val="1"/>
      <charset val="128"/>
    </font>
    <font>
      <sz val="18"/>
      <name val="ＭＳ Ｐ明朝"/>
      <family val="1"/>
      <charset val="128"/>
    </font>
    <font>
      <sz val="14"/>
      <name val="ＭＳ 明朝"/>
      <family val="1"/>
      <charset val="128"/>
    </font>
    <font>
      <sz val="9"/>
      <name val="ＭＳ 明朝"/>
      <family val="1"/>
      <charset val="128"/>
    </font>
    <font>
      <sz val="10"/>
      <name val="ＭＳ 明朝"/>
      <family val="1"/>
      <charset val="128"/>
    </font>
    <font>
      <sz val="12"/>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ゴシック"/>
      <family val="3"/>
      <charset val="128"/>
    </font>
    <font>
      <sz val="9"/>
      <name val="HG丸ｺﾞｼｯｸM-PRO"/>
      <family val="3"/>
      <charset val="128"/>
    </font>
    <font>
      <sz val="8"/>
      <name val="HG丸ｺﾞｼｯｸM-PRO"/>
      <family val="3"/>
      <charset val="128"/>
    </font>
    <font>
      <sz val="11"/>
      <color indexed="12"/>
      <name val="HG丸ｺﾞｼｯｸM-PRO"/>
      <family val="3"/>
      <charset val="128"/>
    </font>
    <font>
      <sz val="10"/>
      <name val="HG丸ｺﾞｼｯｸM-PRO"/>
      <family val="3"/>
      <charset val="128"/>
    </font>
    <font>
      <sz val="16"/>
      <name val="HG丸ｺﾞｼｯｸM-PRO"/>
      <family val="3"/>
      <charset val="128"/>
    </font>
    <font>
      <sz val="20"/>
      <name val="ＭＳ Ｐゴシック"/>
      <family val="3"/>
      <charset val="128"/>
    </font>
    <font>
      <b/>
      <sz val="22"/>
      <name val="メイリオ"/>
      <family val="3"/>
      <charset val="128"/>
    </font>
    <font>
      <b/>
      <sz val="16"/>
      <name val="HG丸ｺﾞｼｯｸM-PRO"/>
      <family val="3"/>
      <charset val="128"/>
    </font>
    <font>
      <b/>
      <sz val="12"/>
      <name val="ＭＳ Ｐゴシック"/>
      <family val="3"/>
      <charset val="128"/>
    </font>
    <font>
      <b/>
      <sz val="16"/>
      <name val="ＭＳ Ｐゴシック"/>
      <family val="3"/>
      <charset val="128"/>
    </font>
    <font>
      <b/>
      <sz val="28"/>
      <name val="ＭＳ Ｐゴシック"/>
      <family val="3"/>
      <charset val="128"/>
    </font>
    <font>
      <sz val="30"/>
      <name val="ＭＳ Ｐゴシック"/>
      <family val="3"/>
      <charset val="128"/>
    </font>
    <font>
      <b/>
      <sz val="6"/>
      <name val="ＭＳ Ｐゴシック"/>
      <family val="3"/>
      <charset val="128"/>
    </font>
    <font>
      <b/>
      <sz val="14"/>
      <name val="ＭＳ Ｐゴシック"/>
      <family val="3"/>
      <charset val="128"/>
    </font>
    <font>
      <b/>
      <sz val="32"/>
      <name val="ＭＳ Ｐゴシック"/>
      <family val="3"/>
      <charset val="128"/>
    </font>
    <font>
      <b/>
      <sz val="14"/>
      <name val="ＭＳ ゴシック"/>
      <family val="3"/>
      <charset val="128"/>
    </font>
    <font>
      <sz val="10.5"/>
      <name val="ＭＳ 明朝"/>
      <family val="1"/>
      <charset val="128"/>
    </font>
    <font>
      <sz val="10.5"/>
      <name val="ＭＳ Ｐ明朝"/>
      <family val="1"/>
      <charset val="128"/>
    </font>
    <font>
      <b/>
      <sz val="18"/>
      <name val="ＭＳ Ｐゴシック"/>
      <family val="3"/>
      <charset val="128"/>
    </font>
    <font>
      <sz val="36"/>
      <name val="ＭＳ Ｐゴシック"/>
      <family val="3"/>
      <charset val="128"/>
    </font>
    <font>
      <b/>
      <sz val="26"/>
      <name val="ＭＳ Ｐゴシック"/>
      <family val="3"/>
      <charset val="128"/>
    </font>
    <font>
      <sz val="18"/>
      <name val="ＭＳ Ｐゴシック"/>
      <family val="3"/>
      <charset val="128"/>
    </font>
    <font>
      <sz val="22"/>
      <name val="ＭＳ Ｐゴシック"/>
      <family val="3"/>
      <charset val="128"/>
    </font>
    <font>
      <b/>
      <sz val="11"/>
      <name val="ＭＳ Ｐゴシック"/>
      <family val="3"/>
      <charset val="128"/>
    </font>
    <font>
      <sz val="20"/>
      <name val="ＭＳ Ｐ明朝"/>
      <family val="1"/>
      <charset val="128"/>
    </font>
    <font>
      <sz val="13"/>
      <name val="ＭＳ Ｐ明朝"/>
      <family val="1"/>
      <charset val="128"/>
    </font>
    <font>
      <b/>
      <sz val="13"/>
      <name val="ＭＳ Ｐ明朝"/>
      <family val="1"/>
      <charset val="128"/>
    </font>
    <font>
      <b/>
      <sz val="16"/>
      <name val="ＭＳ Ｐ明朝"/>
      <family val="1"/>
      <charset val="128"/>
    </font>
    <font>
      <b/>
      <sz val="20"/>
      <name val="ＭＳ Ｐゴシック"/>
      <family val="3"/>
      <charset val="128"/>
    </font>
    <font>
      <b/>
      <sz val="11"/>
      <color indexed="10"/>
      <name val="ＭＳ Ｐゴシック"/>
      <family val="3"/>
      <charset val="128"/>
    </font>
    <font>
      <sz val="5"/>
      <name val="ＭＳ Ｐ明朝"/>
      <family val="1"/>
      <charset val="128"/>
    </font>
    <font>
      <b/>
      <sz val="12"/>
      <name val="ＭＳ Ｐ明朝"/>
      <family val="1"/>
      <charset val="128"/>
    </font>
    <font>
      <b/>
      <sz val="8"/>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4.8"/>
      <name val="ＭＳ Ｐ明朝"/>
      <family val="1"/>
      <charset val="128"/>
    </font>
    <font>
      <sz val="10"/>
      <name val="ＭＳ Ｐゴシック"/>
      <family val="3"/>
      <charset val="128"/>
    </font>
    <font>
      <sz val="7"/>
      <name val="ＭＳ 明朝"/>
      <family val="1"/>
      <charset val="128"/>
    </font>
    <font>
      <sz val="5"/>
      <name val="ＭＳ Ｐゴシック"/>
      <family val="3"/>
      <charset val="128"/>
    </font>
    <font>
      <sz val="7.8"/>
      <name val="ＭＳ Ｐ明朝"/>
      <family val="1"/>
      <charset val="128"/>
    </font>
    <font>
      <sz val="7"/>
      <name val="ＭＳ Ｐ明朝"/>
      <family val="1"/>
      <charset val="128"/>
    </font>
    <font>
      <b/>
      <sz val="16"/>
      <color indexed="14"/>
      <name val="ＭＳ Ｐゴシック"/>
      <family val="3"/>
      <charset val="128"/>
    </font>
    <font>
      <sz val="6"/>
      <name val="ＭＳ Ｐゴシック"/>
      <family val="3"/>
      <charset val="128"/>
    </font>
    <font>
      <sz val="6"/>
      <name val="ＭＳ Ｐゴシック"/>
      <family val="3"/>
      <charset val="128"/>
    </font>
    <font>
      <sz val="18"/>
      <name val="ＭＳ ゴシック"/>
      <family val="3"/>
      <charset val="128"/>
    </font>
    <font>
      <sz val="11"/>
      <color theme="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明朝"/>
      <family val="1"/>
      <charset val="128"/>
    </font>
    <font>
      <sz val="11"/>
      <color theme="1"/>
      <name val="ＭＳ 明朝"/>
      <family val="1"/>
      <charset val="128"/>
    </font>
    <font>
      <sz val="12"/>
      <color theme="1"/>
      <name val="ＭＳ Ｐゴシック"/>
      <family val="3"/>
      <charset val="128"/>
      <scheme val="minor"/>
    </font>
    <font>
      <sz val="14"/>
      <color theme="1"/>
      <name val="ＭＳ Ｐ明朝"/>
      <family val="1"/>
      <charset val="128"/>
    </font>
    <font>
      <sz val="10"/>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sz val="12"/>
      <color rgb="FFFF0000"/>
      <name val="ＭＳ Ｐゴシック"/>
      <family val="3"/>
      <charset val="128"/>
    </font>
    <font>
      <sz val="10"/>
      <color theme="1"/>
      <name val="ＭＳ Ｐゴシック"/>
      <family val="3"/>
      <charset val="128"/>
      <scheme val="minor"/>
    </font>
    <font>
      <sz val="8"/>
      <color rgb="FFFF0000"/>
      <name val="ＭＳ Ｐゴシック"/>
      <family val="3"/>
      <charset val="128"/>
      <scheme val="minor"/>
    </font>
    <font>
      <sz val="9"/>
      <color theme="1"/>
      <name val="ＭＳ Ｐ明朝"/>
      <family val="1"/>
      <charset val="128"/>
    </font>
    <font>
      <sz val="11"/>
      <color theme="1"/>
      <name val="ＭＳ Ｐゴシック"/>
      <family val="3"/>
      <charset val="128"/>
    </font>
    <font>
      <sz val="12"/>
      <color theme="1"/>
      <name val="ＭＳ Ｐ明朝"/>
      <family val="1"/>
      <charset val="128"/>
    </font>
    <font>
      <sz val="20"/>
      <color theme="1"/>
      <name val="ＭＳ Ｐゴシック"/>
      <family val="3"/>
      <charset val="128"/>
      <scheme val="minor"/>
    </font>
    <font>
      <b/>
      <sz val="12"/>
      <color rgb="FFFF0000"/>
      <name val="ＭＳ Ｐ明朝"/>
      <family val="1"/>
      <charset val="128"/>
    </font>
    <font>
      <b/>
      <sz val="20"/>
      <color theme="1"/>
      <name val="ＭＳ Ｐゴシック"/>
      <family val="3"/>
      <charset val="128"/>
      <scheme val="minor"/>
    </font>
    <font>
      <sz val="16"/>
      <color theme="1"/>
      <name val="ＭＳ Ｐ明朝"/>
      <family val="1"/>
      <charset val="128"/>
    </font>
    <font>
      <sz val="11"/>
      <color rgb="FF000000"/>
      <name val="ＭＳ Ｐゴシック"/>
      <family val="2"/>
      <charset val="128"/>
      <scheme val="major"/>
    </font>
    <font>
      <b/>
      <sz val="20"/>
      <name val="ＭＳ Ｐゴシック"/>
      <family val="2"/>
      <charset val="128"/>
      <scheme val="minor"/>
    </font>
    <font>
      <sz val="20"/>
      <color theme="1"/>
      <name val="ＭＳ Ｐゴシック"/>
      <family val="2"/>
      <charset val="128"/>
      <scheme val="minor"/>
    </font>
    <font>
      <sz val="16"/>
      <color rgb="FFFF0000"/>
      <name val="ＭＳ 明朝"/>
      <family val="1"/>
      <charset val="128"/>
    </font>
    <font>
      <sz val="16"/>
      <color rgb="FFFF0000"/>
      <name val="ＭＳ Ｐ明朝"/>
      <family val="1"/>
      <charset val="128"/>
    </font>
    <font>
      <sz val="12"/>
      <color rgb="FFFF0000"/>
      <name val="ＭＳ Ｐ明朝"/>
      <family val="1"/>
      <charset val="128"/>
    </font>
    <font>
      <sz val="11"/>
      <name val="ＭＳ Ｐゴシック"/>
      <family val="2"/>
      <charset val="128"/>
      <scheme val="minor"/>
    </font>
  </fonts>
  <fills count="2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6"/>
        <bgColor indexed="64"/>
      </patternFill>
    </fill>
    <fill>
      <patternFill patternType="solid">
        <fgColor indexed="51"/>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2060"/>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34998626667073579"/>
        <bgColor indexed="64"/>
      </patternFill>
    </fill>
    <fill>
      <patternFill patternType="solid">
        <fgColor rgb="FFFF3399"/>
        <bgColor indexed="64"/>
      </patternFill>
    </fill>
    <fill>
      <patternFill patternType="solid">
        <fgColor rgb="FF7030A0"/>
        <bgColor indexed="64"/>
      </patternFill>
    </fill>
    <fill>
      <patternFill patternType="solid">
        <fgColor rgb="FFFFFFCC"/>
        <bgColor indexed="64"/>
      </patternFill>
    </fill>
  </fills>
  <borders count="12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diagonal/>
    </border>
    <border>
      <left style="dash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top/>
      <bottom/>
      <diagonal/>
    </border>
    <border>
      <left/>
      <right style="dotted">
        <color indexed="64"/>
      </right>
      <top/>
      <bottom/>
      <diagonal/>
    </border>
    <border>
      <left/>
      <right/>
      <top/>
      <bottom style="hair">
        <color indexed="64"/>
      </bottom>
      <diagonal/>
    </border>
    <border>
      <left/>
      <right style="dashed">
        <color indexed="64"/>
      </right>
      <top/>
      <bottom/>
      <diagonal/>
    </border>
    <border>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thin">
        <color indexed="8"/>
      </left>
      <right/>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medium">
        <color indexed="64"/>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12">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11" borderId="0" xfId="0" applyFont="1" applyFill="1">
      <alignment vertical="center"/>
    </xf>
    <xf numFmtId="0" fontId="4" fillId="12" borderId="0" xfId="0" applyFont="1" applyFill="1">
      <alignment vertical="center"/>
    </xf>
    <xf numFmtId="0" fontId="4" fillId="13" borderId="0" xfId="0" applyFont="1" applyFill="1">
      <alignment vertical="center"/>
    </xf>
    <xf numFmtId="0" fontId="4" fillId="14" borderId="0" xfId="0" applyFont="1" applyFill="1">
      <alignment vertical="center"/>
    </xf>
    <xf numFmtId="0" fontId="4" fillId="15" borderId="0" xfId="0" applyFont="1" applyFill="1">
      <alignment vertical="center"/>
    </xf>
    <xf numFmtId="0" fontId="4" fillId="16" borderId="0" xfId="0" applyFont="1" applyFill="1">
      <alignment vertical="center"/>
    </xf>
    <xf numFmtId="0" fontId="0" fillId="0" borderId="2" xfId="0" applyBorder="1">
      <alignment vertical="center"/>
    </xf>
    <xf numFmtId="0" fontId="0" fillId="12" borderId="2" xfId="0" applyFill="1" applyBorder="1">
      <alignment vertical="center"/>
    </xf>
    <xf numFmtId="0" fontId="0" fillId="12" borderId="0" xfId="0" applyFill="1">
      <alignment vertical="center"/>
    </xf>
    <xf numFmtId="0" fontId="71" fillId="0" borderId="0" xfId="0" applyFont="1" applyAlignment="1">
      <alignment horizontal="center"/>
    </xf>
    <xf numFmtId="0" fontId="0" fillId="0" borderId="0" xfId="0" applyAlignment="1">
      <alignment horizontal="center" vertical="center"/>
    </xf>
    <xf numFmtId="0" fontId="72" fillId="0" borderId="0" xfId="0" applyFont="1" applyAlignment="1">
      <alignment horizontal="center"/>
    </xf>
    <xf numFmtId="0" fontId="4" fillId="11" borderId="1" xfId="0" applyFont="1" applyFill="1" applyBorder="1" applyAlignment="1">
      <alignment vertical="center" wrapText="1"/>
    </xf>
    <xf numFmtId="0" fontId="4" fillId="12" borderId="1" xfId="0" applyFont="1" applyFill="1" applyBorder="1">
      <alignment vertical="center"/>
    </xf>
    <xf numFmtId="0" fontId="4" fillId="15" borderId="1" xfId="0" applyFont="1" applyFill="1" applyBorder="1">
      <alignment vertical="center"/>
    </xf>
    <xf numFmtId="0" fontId="4" fillId="15" borderId="1" xfId="0" applyFont="1" applyFill="1" applyBorder="1" applyAlignment="1">
      <alignment vertical="center" wrapText="1"/>
    </xf>
    <xf numFmtId="0" fontId="4" fillId="13" borderId="1" xfId="0" applyFont="1" applyFill="1" applyBorder="1">
      <alignment vertical="center"/>
    </xf>
    <xf numFmtId="0" fontId="4" fillId="16" borderId="1" xfId="0" applyFont="1" applyFill="1" applyBorder="1">
      <alignment vertical="center"/>
    </xf>
    <xf numFmtId="0" fontId="72" fillId="0" borderId="0" xfId="0" applyFont="1">
      <alignment vertical="center"/>
    </xf>
    <xf numFmtId="0" fontId="0" fillId="13" borderId="0" xfId="0" applyFill="1">
      <alignment vertical="center"/>
    </xf>
    <xf numFmtId="0" fontId="0" fillId="0" borderId="117" xfId="0" applyBorder="1">
      <alignment vertical="center"/>
    </xf>
    <xf numFmtId="0" fontId="0" fillId="13" borderId="117" xfId="0" applyFill="1" applyBorder="1">
      <alignment vertical="center"/>
    </xf>
    <xf numFmtId="0" fontId="73" fillId="0" borderId="2" xfId="0" applyFont="1" applyBorder="1">
      <alignment vertical="center"/>
    </xf>
    <xf numFmtId="0" fontId="71" fillId="0" borderId="0" xfId="0" applyFont="1" applyAlignment="1">
      <alignment horizontal="center" vertical="center"/>
    </xf>
    <xf numFmtId="0" fontId="0" fillId="0" borderId="2" xfId="0" applyBorder="1" applyAlignment="1">
      <alignment horizontal="left" vertical="center"/>
    </xf>
    <xf numFmtId="0" fontId="0" fillId="13" borderId="0" xfId="0" applyFill="1" applyAlignment="1">
      <alignment horizontal="center" vertical="center"/>
    </xf>
    <xf numFmtId="0" fontId="70" fillId="17" borderId="0" xfId="0" applyFont="1" applyFill="1">
      <alignment vertical="center"/>
    </xf>
    <xf numFmtId="0" fontId="70" fillId="17" borderId="0" xfId="0" applyFont="1" applyFill="1" applyAlignment="1">
      <alignment horizontal="center" vertical="center"/>
    </xf>
    <xf numFmtId="0" fontId="0" fillId="0" borderId="117" xfId="0" applyBorder="1" applyAlignment="1">
      <alignment horizontal="center" vertical="center"/>
    </xf>
    <xf numFmtId="0" fontId="71" fillId="0" borderId="0" xfId="0" applyFont="1" applyAlignment="1">
      <alignment vertical="center" wrapText="1"/>
    </xf>
    <xf numFmtId="0" fontId="71" fillId="0" borderId="0" xfId="0" applyFont="1" applyAlignment="1">
      <alignment horizontal="right" vertical="center"/>
    </xf>
    <xf numFmtId="0" fontId="71" fillId="0" borderId="0" xfId="0" applyFont="1">
      <alignment vertical="center"/>
    </xf>
    <xf numFmtId="0" fontId="0" fillId="0" borderId="3" xfId="0" applyBorder="1">
      <alignment vertical="center"/>
    </xf>
    <xf numFmtId="0" fontId="0" fillId="0" borderId="4" xfId="0" applyBorder="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7" fillId="0" borderId="4" xfId="0" applyFont="1" applyBorder="1">
      <alignment vertical="center"/>
    </xf>
    <xf numFmtId="0" fontId="77" fillId="0" borderId="3" xfId="0" applyFont="1" applyBorder="1">
      <alignment vertical="center"/>
    </xf>
    <xf numFmtId="0" fontId="77" fillId="0" borderId="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77" fillId="0" borderId="8" xfId="0" applyFont="1" applyBorder="1">
      <alignment vertical="center"/>
    </xf>
    <xf numFmtId="0" fontId="77" fillId="0" borderId="9" xfId="0" applyFont="1" applyBorder="1">
      <alignment vertical="center"/>
    </xf>
    <xf numFmtId="0" fontId="77" fillId="0" borderId="10" xfId="0" applyFont="1" applyBorder="1" applyAlignment="1">
      <alignment horizontal="center" vertical="center"/>
    </xf>
    <xf numFmtId="0" fontId="77" fillId="0" borderId="11" xfId="0" applyFont="1" applyBorder="1">
      <alignment vertical="center"/>
    </xf>
    <xf numFmtId="0" fontId="77" fillId="0" borderId="12" xfId="0" applyFont="1" applyBorder="1">
      <alignment vertical="center"/>
    </xf>
    <xf numFmtId="0" fontId="77" fillId="0" borderId="6" xfId="0" applyFont="1" applyBorder="1">
      <alignment vertical="center"/>
    </xf>
    <xf numFmtId="0" fontId="77" fillId="0" borderId="7" xfId="0" applyFont="1" applyBorder="1">
      <alignment vertical="center"/>
    </xf>
    <xf numFmtId="0" fontId="77" fillId="0" borderId="13" xfId="0" applyFont="1" applyBorder="1" applyAlignment="1">
      <alignment horizontal="center" vertical="center"/>
    </xf>
    <xf numFmtId="0" fontId="77" fillId="0" borderId="14" xfId="0" applyFont="1" applyBorder="1">
      <alignment vertical="center"/>
    </xf>
    <xf numFmtId="0" fontId="0" fillId="0" borderId="15" xfId="0" applyBorder="1">
      <alignment vertical="center"/>
    </xf>
    <xf numFmtId="0" fontId="0" fillId="0" borderId="16" xfId="0" applyBorder="1" applyAlignment="1">
      <alignment horizontal="distributed" vertical="center"/>
    </xf>
    <xf numFmtId="0" fontId="5" fillId="0" borderId="0" xfId="0" applyFont="1">
      <alignment vertical="center"/>
    </xf>
    <xf numFmtId="0" fontId="5" fillId="0" borderId="17" xfId="0" applyFont="1" applyBorder="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shrinkToFit="1"/>
    </xf>
    <xf numFmtId="0" fontId="10" fillId="0" borderId="3" xfId="0" applyFont="1" applyBorder="1">
      <alignment vertical="center"/>
    </xf>
    <xf numFmtId="0" fontId="5" fillId="0" borderId="16" xfId="0" applyFont="1" applyBorder="1" applyAlignment="1">
      <alignment horizontal="center" vertical="center"/>
    </xf>
    <xf numFmtId="0" fontId="10" fillId="0" borderId="18" xfId="0" applyFont="1" applyBorder="1">
      <alignment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lignment vertical="center"/>
    </xf>
    <xf numFmtId="0" fontId="6" fillId="0" borderId="0" xfId="0" applyFont="1">
      <alignment vertical="center"/>
    </xf>
    <xf numFmtId="0" fontId="7" fillId="0" borderId="0" xfId="0" applyFont="1" applyAlignment="1">
      <alignment horizontal="distributed" vertical="center"/>
    </xf>
    <xf numFmtId="0" fontId="5" fillId="0" borderId="21" xfId="0" applyFont="1" applyBorder="1">
      <alignment vertical="center"/>
    </xf>
    <xf numFmtId="0" fontId="5" fillId="0" borderId="20" xfId="0" applyFont="1" applyBorder="1" applyAlignment="1">
      <alignment horizontal="center" vertical="center"/>
    </xf>
    <xf numFmtId="0" fontId="5" fillId="0" borderId="0" xfId="0" applyFont="1" applyAlignment="1">
      <alignment horizontal="center" vertical="center"/>
    </xf>
    <xf numFmtId="49" fontId="6" fillId="0" borderId="0" xfId="0" applyNumberFormat="1" applyFont="1" applyAlignment="1" applyProtection="1">
      <alignment horizontal="right" vertical="center"/>
      <protection locked="0"/>
    </xf>
    <xf numFmtId="49" fontId="6" fillId="0" borderId="0" xfId="0" applyNumberFormat="1" applyFont="1">
      <alignment vertical="center"/>
    </xf>
    <xf numFmtId="0" fontId="6" fillId="0" borderId="0" xfId="0" applyFont="1" applyAlignment="1">
      <alignment horizontal="left" vertical="center"/>
    </xf>
    <xf numFmtId="0" fontId="5" fillId="0" borderId="21" xfId="0" applyFont="1" applyBorder="1" applyAlignment="1">
      <alignment horizontal="center" vertical="center"/>
    </xf>
    <xf numFmtId="49" fontId="6" fillId="0" borderId="0" xfId="0" applyNumberFormat="1" applyFont="1" applyAlignment="1">
      <alignment horizontal="right" vertical="center"/>
    </xf>
    <xf numFmtId="0" fontId="6" fillId="0" borderId="0" xfId="0" applyFont="1" applyAlignment="1" applyProtection="1">
      <alignment horizontal="right" vertical="center"/>
      <protection locked="0"/>
    </xf>
    <xf numFmtId="0" fontId="10" fillId="0" borderId="0" xfId="0" applyFont="1" applyAlignment="1">
      <alignment horizontal="distributed" vertical="center"/>
    </xf>
    <xf numFmtId="0" fontId="7"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xf>
    <xf numFmtId="0" fontId="10" fillId="0" borderId="18" xfId="0" applyFont="1" applyBorder="1" applyAlignment="1">
      <alignment horizontal="distributed" vertical="center"/>
    </xf>
    <xf numFmtId="0" fontId="9" fillId="0" borderId="18" xfId="0" applyFont="1" applyBorder="1" applyAlignment="1">
      <alignment horizontal="center" vertical="center"/>
    </xf>
    <xf numFmtId="0" fontId="5" fillId="0" borderId="18" xfId="0" applyFont="1" applyBorder="1" applyAlignment="1">
      <alignment horizontal="center" vertical="center"/>
    </xf>
    <xf numFmtId="0" fontId="7" fillId="0" borderId="23" xfId="0" applyFont="1" applyBorder="1" applyAlignment="1">
      <alignment horizontal="center" vertical="center"/>
    </xf>
    <xf numFmtId="0" fontId="6" fillId="0" borderId="20"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7" fillId="0" borderId="24" xfId="0" applyFont="1" applyBorder="1" applyAlignment="1" applyProtection="1">
      <alignment horizontal="center" vertical="center"/>
      <protection locked="0"/>
    </xf>
    <xf numFmtId="0" fontId="7" fillId="0" borderId="3" xfId="0" applyFont="1" applyBorder="1">
      <alignment vertical="center"/>
    </xf>
    <xf numFmtId="0" fontId="7" fillId="0" borderId="4" xfId="0" applyFont="1" applyBorder="1">
      <alignment vertical="center"/>
    </xf>
    <xf numFmtId="0" fontId="6" fillId="0" borderId="20" xfId="0" applyFont="1" applyBorder="1">
      <alignment vertical="center"/>
    </xf>
    <xf numFmtId="0" fontId="5" fillId="0" borderId="23" xfId="0" applyFont="1" applyBorder="1" applyAlignment="1">
      <alignment horizontal="center" vertical="center"/>
    </xf>
    <xf numFmtId="0" fontId="5" fillId="3" borderId="0" xfId="0" applyFont="1" applyFill="1" applyAlignment="1">
      <alignment horizontal="center" vertical="center"/>
    </xf>
    <xf numFmtId="176" fontId="6" fillId="0" borderId="0" xfId="0" applyNumberFormat="1" applyFont="1" applyAlignment="1">
      <alignment horizontal="center" vertical="center"/>
    </xf>
    <xf numFmtId="0" fontId="7" fillId="0" borderId="25" xfId="0" applyFont="1" applyBorder="1" applyAlignment="1" applyProtection="1">
      <alignment horizontal="center" vertical="center"/>
      <protection locked="0"/>
    </xf>
    <xf numFmtId="0" fontId="7" fillId="0" borderId="6" xfId="0" applyFont="1" applyBorder="1">
      <alignment vertical="center"/>
    </xf>
    <xf numFmtId="0" fontId="7" fillId="0" borderId="7" xfId="0" applyFont="1" applyBorder="1">
      <alignment vertical="center"/>
    </xf>
    <xf numFmtId="0" fontId="17" fillId="0" borderId="2" xfId="0" applyFont="1" applyBorder="1" applyAlignment="1">
      <alignment horizontal="center" vertical="center"/>
    </xf>
    <xf numFmtId="0" fontId="7" fillId="0" borderId="26" xfId="0" applyFont="1" applyBorder="1" applyAlignment="1" applyProtection="1">
      <alignment horizontal="center" vertical="center"/>
      <protection locked="0"/>
    </xf>
    <xf numFmtId="0" fontId="7" fillId="0" borderId="27" xfId="0" applyFont="1" applyBorder="1">
      <alignment vertical="center"/>
    </xf>
    <xf numFmtId="0" fontId="17" fillId="0" borderId="29" xfId="0" applyFont="1" applyBorder="1" applyAlignment="1">
      <alignment horizontal="center" vertical="center"/>
    </xf>
    <xf numFmtId="0" fontId="4" fillId="0" borderId="30" xfId="0" applyFont="1" applyBorder="1" applyAlignment="1">
      <alignment horizontal="center" vertical="center"/>
    </xf>
    <xf numFmtId="0" fontId="18" fillId="0" borderId="31" xfId="0" applyFont="1" applyBorder="1">
      <alignment vertical="center"/>
    </xf>
    <xf numFmtId="0" fontId="19" fillId="0" borderId="32" xfId="0" applyFont="1" applyBorder="1">
      <alignment vertical="center"/>
    </xf>
    <xf numFmtId="0" fontId="19" fillId="0" borderId="0" xfId="0" applyFont="1">
      <alignment vertical="center"/>
    </xf>
    <xf numFmtId="0" fontId="19" fillId="0" borderId="32" xfId="0" applyFont="1" applyBorder="1" applyAlignment="1"/>
    <xf numFmtId="0" fontId="23" fillId="0" borderId="32" xfId="0" applyFont="1" applyBorder="1" applyAlignment="1">
      <alignment horizontal="center" vertical="center"/>
    </xf>
    <xf numFmtId="0" fontId="24" fillId="0" borderId="32" xfId="0" applyFont="1" applyBorder="1" applyAlignment="1">
      <alignment horizontal="center" vertical="center"/>
    </xf>
    <xf numFmtId="0" fontId="19" fillId="0" borderId="32" xfId="0" applyFont="1" applyBorder="1" applyAlignment="1">
      <alignment horizontal="center" vertical="center"/>
    </xf>
    <xf numFmtId="0" fontId="23" fillId="0" borderId="33" xfId="0" applyFont="1" applyBorder="1" applyAlignment="1">
      <alignment vertical="center" wrapText="1"/>
    </xf>
    <xf numFmtId="0" fontId="24" fillId="0" borderId="33" xfId="0" applyFont="1" applyBorder="1" applyAlignment="1">
      <alignment vertical="center" wrapText="1"/>
    </xf>
    <xf numFmtId="0" fontId="26" fillId="0" borderId="33" xfId="0" applyFont="1" applyBorder="1" applyAlignment="1">
      <alignment vertical="top"/>
    </xf>
    <xf numFmtId="0" fontId="27" fillId="0" borderId="33" xfId="0" applyFont="1" applyBorder="1">
      <alignment vertical="center"/>
    </xf>
    <xf numFmtId="0" fontId="19" fillId="0" borderId="0" xfId="0" applyFont="1" applyAlignment="1"/>
    <xf numFmtId="0" fontId="23" fillId="0" borderId="0" xfId="0" applyFont="1" applyAlignment="1">
      <alignment vertical="center" wrapText="1"/>
    </xf>
    <xf numFmtId="0" fontId="24" fillId="0" borderId="0" xfId="0" applyFont="1" applyAlignment="1">
      <alignment vertical="center" wrapText="1"/>
    </xf>
    <xf numFmtId="0" fontId="26" fillId="0" borderId="0" xfId="0" applyFont="1" applyAlignment="1">
      <alignment vertical="top"/>
    </xf>
    <xf numFmtId="0" fontId="27" fillId="0" borderId="0" xfId="0" applyFont="1">
      <alignment vertical="center"/>
    </xf>
    <xf numFmtId="0" fontId="0" fillId="0" borderId="0" xfId="0" applyAlignment="1">
      <alignment horizontal="right"/>
    </xf>
    <xf numFmtId="0" fontId="0" fillId="0" borderId="34" xfId="0" applyBorder="1" applyAlignment="1">
      <alignment horizontal="right"/>
    </xf>
    <xf numFmtId="0" fontId="0" fillId="0" borderId="34" xfId="0" applyBorder="1">
      <alignment vertical="center"/>
    </xf>
    <xf numFmtId="0" fontId="35" fillId="0" borderId="0" xfId="0" applyFont="1">
      <alignment vertical="center"/>
    </xf>
    <xf numFmtId="0" fontId="3" fillId="0" borderId="0" xfId="0" applyFont="1">
      <alignment vertical="center"/>
    </xf>
    <xf numFmtId="0" fontId="17" fillId="0" borderId="0" xfId="0" applyFont="1" applyAlignment="1">
      <alignment horizontal="center"/>
    </xf>
    <xf numFmtId="0" fontId="16" fillId="0" borderId="0" xfId="0" applyFont="1" applyAlignment="1">
      <alignment horizontal="center"/>
    </xf>
    <xf numFmtId="0" fontId="0" fillId="0" borderId="35" xfId="0" applyBorder="1">
      <alignment vertical="center"/>
    </xf>
    <xf numFmtId="0" fontId="0" fillId="0" borderId="33"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2" fillId="0" borderId="0" xfId="0" applyFont="1" applyAlignment="1">
      <alignment horizontal="left"/>
    </xf>
    <xf numFmtId="0" fontId="15" fillId="0" borderId="0" xfId="0" applyFont="1">
      <alignment vertical="center"/>
    </xf>
    <xf numFmtId="0" fontId="12" fillId="0" borderId="0" xfId="0" applyFont="1" applyAlignment="1">
      <alignment horizontal="center" vertical="center"/>
    </xf>
    <xf numFmtId="0" fontId="39"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8" fillId="0" borderId="0" xfId="0" applyFont="1" applyAlignment="1" applyProtection="1">
      <alignment horizontal="right" vertical="center"/>
      <protection locked="0"/>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lignment vertical="center"/>
    </xf>
    <xf numFmtId="0" fontId="17" fillId="0" borderId="0" xfId="0" applyFont="1" applyAlignment="1" applyProtection="1">
      <alignment horizontal="right" vertical="center"/>
      <protection locked="0"/>
    </xf>
    <xf numFmtId="0" fontId="17"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42" fillId="0" borderId="0" xfId="0" applyFont="1">
      <alignment vertical="center"/>
    </xf>
    <xf numFmtId="0" fontId="18" fillId="0" borderId="39" xfId="0" applyFont="1" applyBorder="1" applyAlignment="1">
      <alignment horizontal="center" vertical="center"/>
    </xf>
    <xf numFmtId="0" fontId="32" fillId="0" borderId="40" xfId="0" applyFont="1" applyBorder="1">
      <alignment vertical="center"/>
    </xf>
    <xf numFmtId="0" fontId="18" fillId="0" borderId="41" xfId="0" applyFont="1" applyBorder="1" applyAlignment="1">
      <alignment horizontal="center" vertical="center"/>
    </xf>
    <xf numFmtId="0" fontId="18" fillId="0" borderId="42" xfId="0" applyFont="1" applyBorder="1">
      <alignment vertical="center"/>
    </xf>
    <xf numFmtId="0" fontId="18" fillId="0" borderId="42" xfId="0" applyFont="1" applyBorder="1" applyAlignment="1" applyProtection="1">
      <alignment horizontal="right" vertical="center"/>
      <protection locked="0"/>
    </xf>
    <xf numFmtId="0" fontId="18" fillId="0" borderId="43" xfId="0" applyFont="1" applyBorder="1">
      <alignment vertical="center"/>
    </xf>
    <xf numFmtId="0" fontId="45" fillId="0" borderId="0" xfId="0" applyFont="1">
      <alignment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lignment vertical="center"/>
    </xf>
    <xf numFmtId="0" fontId="18" fillId="0" borderId="48" xfId="0" applyFont="1" applyBorder="1" applyAlignment="1" applyProtection="1">
      <alignment horizontal="right" vertical="center"/>
      <protection locked="0"/>
    </xf>
    <xf numFmtId="0" fontId="18" fillId="0" borderId="49" xfId="0" applyFont="1" applyBorder="1">
      <alignment vertical="center"/>
    </xf>
    <xf numFmtId="0" fontId="18" fillId="0" borderId="0" xfId="0" applyFont="1" applyAlignment="1" applyProtection="1">
      <alignment horizontal="left" vertical="center"/>
      <protection locked="0"/>
    </xf>
    <xf numFmtId="0" fontId="45" fillId="12" borderId="2" xfId="0" applyFont="1" applyFill="1" applyBorder="1">
      <alignment vertical="center"/>
    </xf>
    <xf numFmtId="0" fontId="4" fillId="0" borderId="0" xfId="0" applyFont="1" applyAlignment="1">
      <alignment vertical="center" wrapText="1"/>
    </xf>
    <xf numFmtId="0" fontId="11" fillId="0" borderId="0" xfId="0" applyFont="1">
      <alignment vertical="center"/>
    </xf>
    <xf numFmtId="0" fontId="47" fillId="0" borderId="0" xfId="0" applyFont="1" applyAlignment="1">
      <alignment horizontal="distributed" vertical="center"/>
    </xf>
    <xf numFmtId="0" fontId="11" fillId="0" borderId="0" xfId="0" applyFont="1" applyAlignment="1">
      <alignment horizontal="distributed" vertical="center"/>
    </xf>
    <xf numFmtId="0" fontId="6" fillId="0" borderId="0" xfId="0" applyFont="1" applyAlignment="1">
      <alignment horizontal="distributed" vertical="center"/>
    </xf>
    <xf numFmtId="0" fontId="6" fillId="0" borderId="50" xfId="0" applyFont="1" applyBorder="1" applyAlignment="1">
      <alignment horizontal="distributed" vertical="center"/>
    </xf>
    <xf numFmtId="0" fontId="6" fillId="0" borderId="51" xfId="0" applyFont="1" applyBorder="1" applyAlignment="1">
      <alignment horizontal="distributed" vertical="center"/>
    </xf>
    <xf numFmtId="0" fontId="6" fillId="0" borderId="52" xfId="0" applyFont="1" applyBorder="1" applyAlignment="1">
      <alignment horizontal="distributed" vertical="center"/>
    </xf>
    <xf numFmtId="0" fontId="6" fillId="0" borderId="53" xfId="0" applyFont="1" applyBorder="1" applyAlignment="1">
      <alignment horizontal="distributed" vertical="center"/>
    </xf>
    <xf numFmtId="0" fontId="6" fillId="0" borderId="54" xfId="0" applyFont="1" applyBorder="1" applyAlignment="1">
      <alignment horizontal="distributed" vertical="center"/>
    </xf>
    <xf numFmtId="0" fontId="9" fillId="0" borderId="0" xfId="0" applyFont="1" applyAlignment="1">
      <alignment horizontal="distributed" vertical="center"/>
    </xf>
    <xf numFmtId="0" fontId="6" fillId="0" borderId="55" xfId="0" applyFont="1" applyBorder="1" applyAlignment="1">
      <alignment horizontal="distributed" vertical="center"/>
    </xf>
    <xf numFmtId="0" fontId="6" fillId="0" borderId="23" xfId="0" applyFont="1" applyBorder="1" applyAlignment="1">
      <alignment horizontal="distributed" vertical="center"/>
    </xf>
    <xf numFmtId="0" fontId="6" fillId="0" borderId="22" xfId="0" applyFont="1" applyBorder="1" applyAlignment="1">
      <alignment horizontal="distributed" vertical="center"/>
    </xf>
    <xf numFmtId="0" fontId="6" fillId="0" borderId="18" xfId="0" applyFont="1" applyBorder="1" applyAlignment="1">
      <alignment horizontal="distributed" vertical="center"/>
    </xf>
    <xf numFmtId="0" fontId="6" fillId="0" borderId="56" xfId="0" applyFont="1" applyBorder="1" applyAlignment="1">
      <alignment horizontal="distributed" vertical="center"/>
    </xf>
    <xf numFmtId="0" fontId="6" fillId="0" borderId="57" xfId="0" applyFont="1" applyBorder="1" applyAlignment="1">
      <alignment horizontal="distributed" vertical="center"/>
    </xf>
    <xf numFmtId="0" fontId="6" fillId="0" borderId="17" xfId="0" applyFont="1" applyBorder="1" applyAlignment="1">
      <alignment horizontal="distributed" vertical="center"/>
    </xf>
    <xf numFmtId="0" fontId="6" fillId="0" borderId="58" xfId="0" applyFont="1" applyBorder="1" applyAlignment="1">
      <alignment horizontal="distributed" vertical="center"/>
    </xf>
    <xf numFmtId="0" fontId="6" fillId="0" borderId="42" xfId="0" applyFont="1" applyBorder="1" applyAlignment="1">
      <alignment horizontal="distributed" vertical="center"/>
    </xf>
    <xf numFmtId="0" fontId="6" fillId="0" borderId="42" xfId="0" applyFont="1" applyBorder="1" applyAlignment="1">
      <alignment horizontal="center" vertical="center"/>
    </xf>
    <xf numFmtId="0" fontId="6" fillId="0" borderId="43" xfId="0" applyFont="1" applyBorder="1" applyAlignment="1">
      <alignment horizontal="distributed" vertical="center"/>
    </xf>
    <xf numFmtId="0" fontId="6" fillId="0" borderId="0" xfId="0" applyFont="1" applyAlignment="1">
      <alignment horizontal="right" vertical="center"/>
    </xf>
    <xf numFmtId="0" fontId="9" fillId="0" borderId="42" xfId="0" applyFont="1" applyBorder="1" applyAlignment="1">
      <alignment horizontal="center" vertical="center"/>
    </xf>
    <xf numFmtId="0" fontId="6" fillId="0" borderId="58" xfId="0" applyFont="1" applyBorder="1" applyAlignment="1">
      <alignment horizontal="center" vertical="center"/>
    </xf>
    <xf numFmtId="0" fontId="9" fillId="0" borderId="42" xfId="0" applyFont="1" applyBorder="1" applyAlignment="1">
      <alignment horizontal="distributed" vertical="center"/>
    </xf>
    <xf numFmtId="0" fontId="9" fillId="0" borderId="43" xfId="0" applyFont="1" applyBorder="1" applyAlignment="1">
      <alignment horizontal="distributed" vertical="center"/>
    </xf>
    <xf numFmtId="177" fontId="5" fillId="0" borderId="0" xfId="0" applyNumberFormat="1" applyFont="1">
      <alignment vertical="center"/>
    </xf>
    <xf numFmtId="0" fontId="6" fillId="0" borderId="42" xfId="0" applyFont="1" applyBorder="1">
      <alignment vertical="center"/>
    </xf>
    <xf numFmtId="0" fontId="6" fillId="0" borderId="17" xfId="0" applyFont="1" applyBorder="1">
      <alignment vertical="center"/>
    </xf>
    <xf numFmtId="0" fontId="6" fillId="0" borderId="2" xfId="0" applyFont="1" applyBorder="1" applyAlignment="1">
      <alignment horizontal="distributed" vertical="center"/>
    </xf>
    <xf numFmtId="0" fontId="5" fillId="0" borderId="43" xfId="0" applyFont="1" applyBorder="1">
      <alignment vertical="center"/>
    </xf>
    <xf numFmtId="0" fontId="6" fillId="0" borderId="48" xfId="0" applyFont="1" applyBorder="1">
      <alignment vertical="center"/>
    </xf>
    <xf numFmtId="0" fontId="6" fillId="0" borderId="48" xfId="0" applyFont="1" applyBorder="1" applyAlignment="1">
      <alignment horizontal="distributed" vertical="center"/>
    </xf>
    <xf numFmtId="0" fontId="6" fillId="0" borderId="59" xfId="0" applyFont="1" applyBorder="1">
      <alignment vertical="center"/>
    </xf>
    <xf numFmtId="0" fontId="6" fillId="0" borderId="60" xfId="0" applyFont="1" applyBorder="1" applyAlignment="1">
      <alignment horizontal="distributed" vertical="center"/>
    </xf>
    <xf numFmtId="0" fontId="5" fillId="0" borderId="49" xfId="0" applyFont="1" applyBorder="1">
      <alignment vertical="center"/>
    </xf>
    <xf numFmtId="0" fontId="46" fillId="0" borderId="0" xfId="0" applyFont="1" applyAlignment="1">
      <alignment horizontal="center" vertical="center"/>
    </xf>
    <xf numFmtId="0" fontId="51" fillId="0" borderId="61" xfId="0" applyFont="1" applyBorder="1">
      <alignment vertical="center"/>
    </xf>
    <xf numFmtId="0" fontId="31" fillId="0" borderId="0" xfId="0" applyFont="1" applyAlignment="1">
      <alignment horizontal="right" vertical="center"/>
    </xf>
    <xf numFmtId="0" fontId="31" fillId="0" borderId="0" xfId="0" applyFont="1">
      <alignment vertical="center"/>
    </xf>
    <xf numFmtId="0" fontId="16" fillId="0" borderId="0" xfId="0" applyFont="1">
      <alignment vertical="center"/>
    </xf>
    <xf numFmtId="0" fontId="36" fillId="0" borderId="0" xfId="0" applyFont="1">
      <alignment vertical="center"/>
    </xf>
    <xf numFmtId="0" fontId="0" fillId="4" borderId="62" xfId="0" applyFill="1" applyBorder="1">
      <alignment vertical="center"/>
    </xf>
    <xf numFmtId="0" fontId="0" fillId="0" borderId="63" xfId="0" applyBorder="1">
      <alignment vertical="center"/>
    </xf>
    <xf numFmtId="0" fontId="36" fillId="0" borderId="0" xfId="0" applyFont="1" applyAlignment="1">
      <alignment horizontal="left" vertical="center"/>
    </xf>
    <xf numFmtId="0" fontId="56" fillId="5" borderId="24" xfId="0" applyFont="1" applyFill="1" applyBorder="1">
      <alignment vertical="center"/>
    </xf>
    <xf numFmtId="0" fontId="56" fillId="5" borderId="16" xfId="0" applyFont="1" applyFill="1" applyBorder="1">
      <alignment vertical="center"/>
    </xf>
    <xf numFmtId="0" fontId="57" fillId="5" borderId="3" xfId="0" applyFont="1" applyFill="1" applyBorder="1" applyAlignment="1">
      <alignment horizontal="center" vertical="center"/>
    </xf>
    <xf numFmtId="0" fontId="57" fillId="5" borderId="4" xfId="0" applyFont="1" applyFill="1" applyBorder="1" applyAlignment="1">
      <alignment horizontal="center" vertical="center"/>
    </xf>
    <xf numFmtId="0" fontId="58" fillId="6" borderId="64" xfId="0" applyFont="1" applyFill="1" applyBorder="1">
      <alignment vertical="center"/>
    </xf>
    <xf numFmtId="0" fontId="58" fillId="6" borderId="65" xfId="0" applyFont="1" applyFill="1" applyBorder="1">
      <alignment vertical="center"/>
    </xf>
    <xf numFmtId="0" fontId="28" fillId="0" borderId="20" xfId="0" applyFont="1" applyBorder="1">
      <alignment vertical="center"/>
    </xf>
    <xf numFmtId="0" fontId="57" fillId="6" borderId="4" xfId="0" applyFont="1" applyFill="1" applyBorder="1">
      <alignment vertical="center"/>
    </xf>
    <xf numFmtId="0" fontId="57" fillId="6" borderId="66" xfId="0" applyFont="1" applyFill="1" applyBorder="1">
      <alignment vertical="center"/>
    </xf>
    <xf numFmtId="0" fontId="57" fillId="5" borderId="58" xfId="0" applyFont="1" applyFill="1" applyBorder="1" applyAlignment="1">
      <alignment horizontal="center" vertical="center"/>
    </xf>
    <xf numFmtId="0" fontId="57" fillId="5" borderId="30" xfId="0" applyFont="1" applyFill="1" applyBorder="1" applyAlignment="1">
      <alignment horizontal="center" vertical="center"/>
    </xf>
    <xf numFmtId="0" fontId="5" fillId="5" borderId="31" xfId="0" applyFont="1" applyFill="1" applyBorder="1">
      <alignment vertical="center"/>
    </xf>
    <xf numFmtId="0" fontId="0" fillId="7" borderId="67" xfId="0" applyFill="1" applyBorder="1">
      <alignment vertical="center"/>
    </xf>
    <xf numFmtId="0" fontId="0" fillId="7" borderId="0" xfId="0" applyFill="1">
      <alignment vertical="center"/>
    </xf>
    <xf numFmtId="0" fontId="0" fillId="7" borderId="68" xfId="0" applyFill="1" applyBorder="1">
      <alignment vertical="center"/>
    </xf>
    <xf numFmtId="0" fontId="57" fillId="5" borderId="26" xfId="0" applyFont="1" applyFill="1" applyBorder="1" applyAlignment="1">
      <alignment horizontal="center" vertical="center"/>
    </xf>
    <xf numFmtId="0" fontId="57" fillId="6" borderId="69" xfId="0" applyFont="1" applyFill="1" applyBorder="1">
      <alignment vertical="center"/>
    </xf>
    <xf numFmtId="0" fontId="57" fillId="6" borderId="28" xfId="0" applyFont="1" applyFill="1" applyBorder="1">
      <alignment vertical="center"/>
    </xf>
    <xf numFmtId="0" fontId="5" fillId="5" borderId="28" xfId="0" applyFont="1" applyFill="1" applyBorder="1" applyAlignment="1">
      <alignment horizontal="center" vertical="center"/>
    </xf>
    <xf numFmtId="0" fontId="0" fillId="0" borderId="70" xfId="0" applyBorder="1">
      <alignment vertical="center"/>
    </xf>
    <xf numFmtId="0" fontId="57" fillId="5" borderId="24" xfId="0" applyFont="1" applyFill="1" applyBorder="1" applyAlignment="1">
      <alignment horizontal="center" vertical="center"/>
    </xf>
    <xf numFmtId="0" fontId="57" fillId="6" borderId="5" xfId="0" applyFont="1" applyFill="1" applyBorder="1">
      <alignment vertical="center"/>
    </xf>
    <xf numFmtId="0" fontId="5" fillId="5" borderId="4" xfId="0" applyFont="1" applyFill="1" applyBorder="1" applyAlignment="1">
      <alignment horizontal="center" vertical="center"/>
    </xf>
    <xf numFmtId="0" fontId="0" fillId="4" borderId="0" xfId="0" applyFill="1">
      <alignment vertical="center"/>
    </xf>
    <xf numFmtId="0" fontId="26" fillId="0" borderId="54" xfId="0" applyFont="1" applyBorder="1" applyAlignment="1">
      <alignment horizontal="left" vertical="center"/>
    </xf>
    <xf numFmtId="0" fontId="20" fillId="0" borderId="35" xfId="0" applyFont="1" applyBorder="1">
      <alignment vertical="center"/>
    </xf>
    <xf numFmtId="0" fontId="20" fillId="0" borderId="71" xfId="0" applyFont="1" applyBorder="1">
      <alignment vertical="center"/>
    </xf>
    <xf numFmtId="0" fontId="20" fillId="0" borderId="57" xfId="0" applyFont="1" applyBorder="1" applyAlignment="1">
      <alignment horizontal="center" vertical="center"/>
    </xf>
    <xf numFmtId="0" fontId="0" fillId="8" borderId="72" xfId="0" applyFill="1" applyBorder="1" applyAlignment="1">
      <alignment horizontal="center" vertical="center"/>
    </xf>
    <xf numFmtId="0" fontId="20" fillId="4" borderId="73" xfId="0" applyFont="1" applyFill="1" applyBorder="1">
      <alignment vertical="center"/>
    </xf>
    <xf numFmtId="0" fontId="20" fillId="4" borderId="74" xfId="0" applyFont="1" applyFill="1" applyBorder="1">
      <alignment vertical="center"/>
    </xf>
    <xf numFmtId="0" fontId="57" fillId="5" borderId="25" xfId="0" applyFont="1" applyFill="1" applyBorder="1" applyAlignment="1">
      <alignment horizontal="center" vertical="center"/>
    </xf>
    <xf numFmtId="0" fontId="57" fillId="6" borderId="13" xfId="0" applyFont="1" applyFill="1" applyBorder="1">
      <alignment vertical="center"/>
    </xf>
    <xf numFmtId="0" fontId="57" fillId="6" borderId="7" xfId="0" applyFont="1" applyFill="1" applyBorder="1">
      <alignment vertical="center"/>
    </xf>
    <xf numFmtId="0" fontId="5" fillId="5" borderId="7" xfId="0" applyFont="1" applyFill="1" applyBorder="1" applyAlignment="1">
      <alignment horizontal="center" vertical="center"/>
    </xf>
    <xf numFmtId="0" fontId="5" fillId="3" borderId="34" xfId="0" applyFont="1" applyFill="1" applyBorder="1" applyAlignment="1">
      <alignment horizontal="center" vertical="center"/>
    </xf>
    <xf numFmtId="0" fontId="31" fillId="0" borderId="0" xfId="0" applyFont="1" applyAlignment="1">
      <alignment horizontal="center" vertical="center"/>
    </xf>
    <xf numFmtId="0" fontId="0" fillId="8" borderId="42" xfId="0" applyFill="1" applyBorder="1">
      <alignment vertical="center"/>
    </xf>
    <xf numFmtId="0" fontId="0" fillId="8" borderId="43" xfId="0" applyFill="1" applyBorder="1">
      <alignment vertical="center"/>
    </xf>
    <xf numFmtId="0" fontId="64" fillId="4" borderId="0" xfId="0" applyFont="1" applyFill="1" applyAlignment="1">
      <alignment horizontal="center" vertical="center"/>
    </xf>
    <xf numFmtId="0" fontId="0" fillId="8" borderId="48" xfId="0" applyFill="1" applyBorder="1">
      <alignment vertical="center"/>
    </xf>
    <xf numFmtId="0" fontId="0" fillId="8" borderId="49" xfId="0" applyFill="1" applyBorder="1">
      <alignment vertical="center"/>
    </xf>
    <xf numFmtId="0" fontId="23" fillId="7" borderId="0" xfId="0" applyFont="1" applyFill="1">
      <alignment vertical="center"/>
    </xf>
    <xf numFmtId="0" fontId="27" fillId="7" borderId="0" xfId="0" applyFont="1" applyFill="1">
      <alignment vertical="center"/>
    </xf>
    <xf numFmtId="0" fontId="0" fillId="7" borderId="75" xfId="0" applyFill="1" applyBorder="1">
      <alignment vertical="center"/>
    </xf>
    <xf numFmtId="0" fontId="0" fillId="7" borderId="76" xfId="0" applyFill="1" applyBorder="1">
      <alignment vertical="center"/>
    </xf>
    <xf numFmtId="0" fontId="0" fillId="7" borderId="77" xfId="0" applyFill="1" applyBorder="1">
      <alignment vertical="center"/>
    </xf>
    <xf numFmtId="0" fontId="57" fillId="0" borderId="0" xfId="0" applyFont="1" applyAlignment="1">
      <alignment horizontal="center" vertical="center"/>
    </xf>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0" fillId="0" borderId="79" xfId="0" applyBorder="1">
      <alignment vertical="center"/>
    </xf>
    <xf numFmtId="0" fontId="0" fillId="0" borderId="80" xfId="0" applyBorder="1">
      <alignment vertical="center"/>
    </xf>
    <xf numFmtId="0" fontId="5" fillId="0" borderId="0" xfId="0" applyFont="1" applyAlignment="1" applyProtection="1">
      <alignment horizontal="center" vertical="center"/>
      <protection locked="0"/>
    </xf>
    <xf numFmtId="0" fontId="0" fillId="0" borderId="81" xfId="0" applyBorder="1">
      <alignment vertical="center"/>
    </xf>
    <xf numFmtId="0" fontId="0" fillId="0" borderId="62" xfId="0" applyBorder="1">
      <alignment vertical="center"/>
    </xf>
    <xf numFmtId="0" fontId="5" fillId="0" borderId="34" xfId="0" applyFont="1" applyBorder="1" applyAlignment="1">
      <alignment horizontal="center" vertical="center" shrinkToFit="1"/>
    </xf>
    <xf numFmtId="0" fontId="53" fillId="0" borderId="0" xfId="0" applyFont="1" applyAlignment="1">
      <alignment horizontal="center" wrapText="1"/>
    </xf>
    <xf numFmtId="0" fontId="53" fillId="0" borderId="34" xfId="0" applyFont="1" applyBorder="1" applyAlignment="1">
      <alignment horizontal="center" wrapText="1"/>
    </xf>
    <xf numFmtId="0" fontId="5" fillId="0" borderId="0" xfId="0" applyFont="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59" fillId="0" borderId="34" xfId="0" applyFont="1" applyBorder="1" applyAlignment="1">
      <alignment horizontal="center" vertical="center"/>
    </xf>
    <xf numFmtId="0" fontId="59" fillId="0" borderId="34" xfId="0" applyFont="1" applyBorder="1" applyAlignment="1" applyProtection="1">
      <alignment horizontal="center" vertical="center"/>
      <protection locked="0"/>
    </xf>
    <xf numFmtId="0" fontId="59" fillId="0" borderId="34" xfId="0" applyFont="1" applyBorder="1" applyAlignment="1">
      <alignment horizontal="center" vertical="center" wrapText="1"/>
    </xf>
    <xf numFmtId="0" fontId="5" fillId="0" borderId="34" xfId="0" applyFont="1" applyBorder="1" applyAlignment="1" applyProtection="1">
      <alignment vertical="center" shrinkToFit="1"/>
      <protection locked="0"/>
    </xf>
    <xf numFmtId="0" fontId="5" fillId="0" borderId="0" xfId="0" applyFont="1" applyAlignment="1">
      <alignment vertical="center" shrinkToFit="1"/>
    </xf>
    <xf numFmtId="0" fontId="59" fillId="0" borderId="34" xfId="0" applyFont="1" applyBorder="1" applyAlignment="1">
      <alignment vertical="center" wrapText="1"/>
    </xf>
    <xf numFmtId="0" fontId="60" fillId="0" borderId="0" xfId="0" applyFont="1" applyAlignment="1">
      <alignment vertical="center" wrapText="1"/>
    </xf>
    <xf numFmtId="0" fontId="5" fillId="0" borderId="34" xfId="0" applyFont="1" applyBorder="1" applyAlignment="1">
      <alignment horizontal="center" vertical="center"/>
    </xf>
    <xf numFmtId="0" fontId="56" fillId="0" borderId="0" xfId="0" applyFont="1">
      <alignment vertical="center"/>
    </xf>
    <xf numFmtId="0" fontId="78" fillId="0" borderId="0" xfId="0" applyFont="1">
      <alignment vertical="center"/>
    </xf>
    <xf numFmtId="0" fontId="72" fillId="0" borderId="117" xfId="0" applyFont="1" applyBorder="1">
      <alignment vertical="center"/>
    </xf>
    <xf numFmtId="0" fontId="72" fillId="13" borderId="117" xfId="0" applyFont="1" applyFill="1" applyBorder="1">
      <alignment vertical="center"/>
    </xf>
    <xf numFmtId="0" fontId="55" fillId="0" borderId="70" xfId="0" applyFont="1" applyBorder="1" applyAlignment="1">
      <alignment horizontal="center"/>
    </xf>
    <xf numFmtId="0" fontId="57" fillId="6" borderId="3" xfId="0" applyFont="1" applyFill="1" applyBorder="1">
      <alignment vertical="center"/>
    </xf>
    <xf numFmtId="0" fontId="57" fillId="6" borderId="12" xfId="0" applyFont="1" applyFill="1" applyBorder="1">
      <alignment vertical="center"/>
    </xf>
    <xf numFmtId="0" fontId="5" fillId="0" borderId="70" xfId="0" applyFont="1" applyBorder="1" applyAlignment="1" applyProtection="1">
      <alignment horizontal="center" vertical="center"/>
      <protection locked="0"/>
    </xf>
    <xf numFmtId="0" fontId="55" fillId="0" borderId="20" xfId="0" applyFont="1" applyBorder="1" applyAlignment="1">
      <alignment horizontal="center"/>
    </xf>
    <xf numFmtId="0" fontId="57" fillId="5" borderId="5" xfId="0" applyFont="1" applyFill="1" applyBorder="1" applyAlignment="1">
      <alignment horizontal="center" vertical="center"/>
    </xf>
    <xf numFmtId="0" fontId="5" fillId="0" borderId="20" xfId="0" applyFont="1" applyBorder="1" applyAlignment="1" applyProtection="1">
      <alignment horizontal="center" vertical="center"/>
      <protection locked="0"/>
    </xf>
    <xf numFmtId="0" fontId="0" fillId="18" borderId="37" xfId="0" applyFill="1" applyBorder="1">
      <alignment vertical="center"/>
    </xf>
    <xf numFmtId="0" fontId="0" fillId="18" borderId="0" xfId="0" applyFill="1">
      <alignment vertical="center"/>
    </xf>
    <xf numFmtId="0" fontId="0" fillId="18" borderId="82" xfId="0" applyFill="1" applyBorder="1">
      <alignment vertical="center"/>
    </xf>
    <xf numFmtId="0" fontId="0" fillId="18" borderId="83" xfId="0" applyFill="1" applyBorder="1">
      <alignment vertical="center"/>
    </xf>
    <xf numFmtId="0" fontId="0" fillId="18" borderId="38" xfId="0" applyFill="1" applyBorder="1">
      <alignment vertical="center"/>
    </xf>
    <xf numFmtId="0" fontId="0" fillId="18" borderId="84" xfId="0" applyFill="1" applyBorder="1">
      <alignment vertical="center"/>
    </xf>
    <xf numFmtId="0" fontId="5" fillId="19" borderId="85" xfId="0" applyFont="1" applyFill="1" applyBorder="1" applyAlignment="1">
      <alignment horizontal="left" vertical="center"/>
    </xf>
    <xf numFmtId="0" fontId="5" fillId="19" borderId="12" xfId="0" applyFont="1" applyFill="1" applyBorder="1" applyAlignment="1">
      <alignment horizontal="left" vertical="center"/>
    </xf>
    <xf numFmtId="0" fontId="5" fillId="19" borderId="14" xfId="0" applyFont="1" applyFill="1" applyBorder="1" applyAlignment="1">
      <alignment horizontal="left" vertical="center"/>
    </xf>
    <xf numFmtId="0" fontId="46"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vertical="top" wrapText="1"/>
    </xf>
    <xf numFmtId="0" fontId="31" fillId="0" borderId="0" xfId="0" applyFont="1" applyAlignment="1">
      <alignment vertical="top"/>
    </xf>
    <xf numFmtId="0" fontId="31" fillId="0" borderId="68" xfId="0" applyFont="1" applyBorder="1">
      <alignment vertical="center"/>
    </xf>
    <xf numFmtId="0" fontId="79" fillId="0" borderId="0" xfId="0" applyFont="1">
      <alignment vertical="center"/>
    </xf>
    <xf numFmtId="0" fontId="0" fillId="0" borderId="0" xfId="0" applyAlignment="1">
      <alignment horizontal="left" vertical="center"/>
    </xf>
    <xf numFmtId="0" fontId="4" fillId="0" borderId="86" xfId="0" applyFont="1" applyBorder="1" applyAlignment="1">
      <alignment horizontal="left" vertical="center" wrapText="1"/>
    </xf>
    <xf numFmtId="0" fontId="4" fillId="0" borderId="86" xfId="0" applyFont="1" applyBorder="1" applyAlignment="1">
      <alignment horizontal="left" vertical="center"/>
    </xf>
    <xf numFmtId="0" fontId="0" fillId="12" borderId="2" xfId="0" applyFill="1" applyBorder="1" applyProtection="1">
      <alignment vertical="center"/>
      <protection locked="0"/>
    </xf>
    <xf numFmtId="0" fontId="0" fillId="12" borderId="0" xfId="0" applyFill="1" applyProtection="1">
      <alignment vertical="center"/>
      <protection locked="0"/>
    </xf>
    <xf numFmtId="0" fontId="0" fillId="0" borderId="117" xfId="0" applyBorder="1" applyProtection="1">
      <alignment vertical="center"/>
      <protection locked="0"/>
    </xf>
    <xf numFmtId="14" fontId="0" fillId="12" borderId="0" xfId="0" applyNumberFormat="1" applyFill="1" applyProtection="1">
      <alignment vertical="center"/>
      <protection locked="0"/>
    </xf>
    <xf numFmtId="0" fontId="0" fillId="12" borderId="2" xfId="0" applyFill="1" applyBorder="1" applyAlignment="1" applyProtection="1">
      <alignment horizontal="left" vertical="center"/>
      <protection locked="0"/>
    </xf>
    <xf numFmtId="0" fontId="73" fillId="12" borderId="117" xfId="0" applyFont="1" applyFill="1" applyBorder="1" applyProtection="1">
      <alignment vertical="center"/>
      <protection locked="0"/>
    </xf>
    <xf numFmtId="0" fontId="19" fillId="0" borderId="32" xfId="0" applyFont="1" applyBorder="1" applyAlignment="1" applyProtection="1">
      <protection locked="0"/>
    </xf>
    <xf numFmtId="0" fontId="19" fillId="0" borderId="0" xfId="0" applyFont="1" applyProtection="1">
      <alignment vertical="center"/>
      <protection locked="0"/>
    </xf>
    <xf numFmtId="0" fontId="4" fillId="0" borderId="0" xfId="0" applyFont="1" applyProtection="1">
      <alignment vertical="center"/>
      <protection locked="0"/>
    </xf>
    <xf numFmtId="0" fontId="71" fillId="0" borderId="12" xfId="0" applyFont="1" applyBorder="1" applyAlignment="1">
      <alignment horizontal="center" vertical="center" shrinkToFit="1"/>
    </xf>
    <xf numFmtId="0" fontId="14" fillId="0" borderId="12" xfId="0" applyFont="1" applyBorder="1" applyAlignment="1">
      <alignment vertical="center" shrinkToFit="1"/>
    </xf>
    <xf numFmtId="0" fontId="76" fillId="12" borderId="0" xfId="0" applyFont="1" applyFill="1">
      <alignment vertical="center"/>
    </xf>
    <xf numFmtId="0" fontId="76" fillId="13" borderId="0" xfId="0" applyFont="1" applyFill="1">
      <alignment vertical="center"/>
    </xf>
    <xf numFmtId="0" fontId="80" fillId="0" borderId="0" xfId="0" applyFont="1">
      <alignment vertical="center"/>
    </xf>
    <xf numFmtId="0" fontId="81" fillId="0" borderId="0" xfId="0" applyFont="1">
      <alignment vertical="center"/>
    </xf>
    <xf numFmtId="0" fontId="0" fillId="12" borderId="117" xfId="0" applyFill="1" applyBorder="1" applyAlignment="1" applyProtection="1">
      <alignment horizontal="center" vertical="center"/>
      <protection locked="0"/>
    </xf>
    <xf numFmtId="0" fontId="70" fillId="0" borderId="0" xfId="0" applyFont="1">
      <alignment vertical="center"/>
    </xf>
    <xf numFmtId="0" fontId="82" fillId="0" borderId="0" xfId="0" applyFont="1" applyAlignment="1">
      <alignment horizontal="center" vertical="center"/>
    </xf>
    <xf numFmtId="0" fontId="71" fillId="0" borderId="14" xfId="0" applyFont="1" applyBorder="1" applyAlignment="1">
      <alignment horizontal="center" vertical="center" shrinkToFit="1"/>
    </xf>
    <xf numFmtId="0" fontId="72" fillId="0" borderId="0" xfId="0" applyFont="1" applyAlignment="1">
      <alignment horizontal="center" vertical="center" shrinkToFit="1"/>
    </xf>
    <xf numFmtId="0" fontId="0" fillId="0" borderId="0" xfId="0" applyAlignment="1">
      <alignment vertical="center" shrinkToFit="1"/>
    </xf>
    <xf numFmtId="0" fontId="72" fillId="0" borderId="0" xfId="0" applyFont="1" applyAlignment="1">
      <alignment vertical="center" shrinkToFit="1"/>
    </xf>
    <xf numFmtId="0" fontId="72" fillId="0" borderId="117" xfId="0" applyFont="1" applyBorder="1" applyAlignment="1">
      <alignment vertical="center" shrinkToFit="1"/>
    </xf>
    <xf numFmtId="0" fontId="0" fillId="11" borderId="2" xfId="0" applyFill="1" applyBorder="1">
      <alignment vertical="center"/>
    </xf>
    <xf numFmtId="0" fontId="82" fillId="0" borderId="0" xfId="0" applyFont="1">
      <alignment vertical="center"/>
    </xf>
    <xf numFmtId="0" fontId="83" fillId="0" borderId="0" xfId="0" applyFont="1" applyAlignment="1">
      <alignment horizontal="center" vertical="center"/>
    </xf>
    <xf numFmtId="0" fontId="0" fillId="20" borderId="2" xfId="0" applyFill="1" applyBorder="1">
      <alignment vertical="center"/>
    </xf>
    <xf numFmtId="0" fontId="70" fillId="16" borderId="2" xfId="0" applyFont="1" applyFill="1" applyBorder="1">
      <alignment vertical="center"/>
    </xf>
    <xf numFmtId="0" fontId="13" fillId="0" borderId="5" xfId="0" applyFont="1" applyBorder="1" applyAlignment="1">
      <alignment vertical="center" shrinkToFit="1"/>
    </xf>
    <xf numFmtId="0" fontId="0" fillId="12" borderId="118" xfId="0" applyFill="1" applyBorder="1" applyProtection="1">
      <alignment vertical="center"/>
      <protection locked="0"/>
    </xf>
    <xf numFmtId="0" fontId="84" fillId="21" borderId="0" xfId="0" applyFont="1" applyFill="1">
      <alignment vertical="center"/>
    </xf>
    <xf numFmtId="0" fontId="0" fillId="21" borderId="0" xfId="0" applyFill="1">
      <alignment vertical="center"/>
    </xf>
    <xf numFmtId="0" fontId="70" fillId="16" borderId="0" xfId="0" applyFont="1" applyFill="1">
      <alignment vertical="center"/>
    </xf>
    <xf numFmtId="0" fontId="0" fillId="0" borderId="73" xfId="0" applyBorder="1">
      <alignment vertical="center"/>
    </xf>
    <xf numFmtId="0" fontId="0" fillId="0" borderId="87"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74" fillId="0" borderId="0" xfId="0" applyFont="1" applyAlignment="1">
      <alignment horizontal="center" vertical="center"/>
    </xf>
    <xf numFmtId="0" fontId="85" fillId="0" borderId="0" xfId="0" applyFont="1" applyAlignment="1">
      <alignment horizontal="center" vertical="center"/>
    </xf>
    <xf numFmtId="0" fontId="57" fillId="0" borderId="0" xfId="0" applyFont="1">
      <alignment vertical="center"/>
    </xf>
    <xf numFmtId="0" fontId="61" fillId="0" borderId="0" xfId="0" applyFont="1" applyAlignment="1">
      <alignment horizontal="distributed" vertical="center"/>
    </xf>
    <xf numFmtId="0" fontId="62" fillId="0" borderId="0" xfId="0" applyFont="1" applyAlignment="1" applyProtection="1">
      <alignment horizontal="distributed" vertical="center"/>
      <protection locked="0"/>
    </xf>
    <xf numFmtId="0" fontId="5" fillId="0" borderId="0" xfId="0" applyFont="1" applyAlignment="1">
      <alignment horizontal="left" vertical="center"/>
    </xf>
    <xf numFmtId="0" fontId="86" fillId="0" borderId="0" xfId="0" applyFont="1">
      <alignment vertical="center"/>
    </xf>
    <xf numFmtId="0" fontId="87" fillId="0" borderId="0" xfId="0" applyFont="1" applyAlignment="1">
      <alignment horizontal="center" vertical="center"/>
    </xf>
    <xf numFmtId="0" fontId="10" fillId="0" borderId="8"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 xfId="0" applyFont="1" applyBorder="1" applyAlignment="1">
      <alignment vertical="center" shrinkToFit="1"/>
    </xf>
    <xf numFmtId="0" fontId="10" fillId="0" borderId="12" xfId="0" applyFont="1" applyBorder="1" applyAlignment="1">
      <alignment vertical="center" shrinkToFit="1"/>
    </xf>
    <xf numFmtId="0" fontId="10" fillId="0" borderId="6" xfId="0" applyFont="1" applyBorder="1">
      <alignment vertical="center"/>
    </xf>
    <xf numFmtId="0" fontId="10" fillId="0" borderId="13" xfId="0" applyFont="1" applyBorder="1" applyAlignment="1">
      <alignment vertical="center" shrinkToFit="1"/>
    </xf>
    <xf numFmtId="0" fontId="10" fillId="0" borderId="14" xfId="0" applyFont="1" applyBorder="1" applyAlignment="1">
      <alignment vertical="center" shrinkToFit="1"/>
    </xf>
    <xf numFmtId="176" fontId="15" fillId="0" borderId="0" xfId="0" applyNumberFormat="1" applyFont="1">
      <alignment vertical="center"/>
    </xf>
    <xf numFmtId="0" fontId="15" fillId="0" borderId="2" xfId="0" applyFont="1" applyBorder="1">
      <alignment vertical="center"/>
    </xf>
    <xf numFmtId="0" fontId="75" fillId="0" borderId="0" xfId="0" applyFont="1" applyAlignment="1">
      <alignment horizontal="distributed" vertical="center"/>
    </xf>
    <xf numFmtId="0" fontId="75" fillId="0" borderId="18" xfId="0" applyFont="1" applyBorder="1">
      <alignment vertical="center"/>
    </xf>
    <xf numFmtId="0" fontId="75" fillId="0" borderId="2" xfId="0" applyFont="1" applyBorder="1" applyAlignment="1">
      <alignment horizontal="center" vertical="center"/>
    </xf>
    <xf numFmtId="0" fontId="0" fillId="0" borderId="0" xfId="0" applyAlignment="1">
      <alignment horizontal="right" vertical="center"/>
    </xf>
    <xf numFmtId="0" fontId="39" fillId="0" borderId="0" xfId="0" applyFont="1" applyProtection="1">
      <alignment vertical="center"/>
      <protection locked="0"/>
    </xf>
    <xf numFmtId="0" fontId="15" fillId="12" borderId="2" xfId="0" applyFont="1" applyFill="1" applyBorder="1" applyProtection="1">
      <alignment vertical="center"/>
      <protection locked="0"/>
    </xf>
    <xf numFmtId="0" fontId="0" fillId="0" borderId="117" xfId="0" applyBorder="1" applyAlignment="1" applyProtection="1">
      <alignment horizontal="center" vertical="center"/>
      <protection locked="0"/>
    </xf>
    <xf numFmtId="0" fontId="91" fillId="0" borderId="2" xfId="0" applyFont="1" applyBorder="1" applyAlignment="1">
      <alignment vertical="center" wrapText="1"/>
    </xf>
    <xf numFmtId="0" fontId="93" fillId="0" borderId="0" xfId="0" applyFont="1">
      <alignment vertical="center"/>
    </xf>
    <xf numFmtId="0" fontId="93" fillId="0" borderId="34" xfId="0" applyFont="1" applyBorder="1">
      <alignment vertical="center"/>
    </xf>
    <xf numFmtId="0" fontId="95" fillId="0" borderId="28" xfId="0" applyFont="1" applyBorder="1">
      <alignment vertical="center"/>
    </xf>
    <xf numFmtId="0" fontId="95" fillId="0" borderId="4" xfId="0" applyFont="1" applyBorder="1">
      <alignment vertical="center"/>
    </xf>
    <xf numFmtId="0" fontId="97" fillId="0" borderId="117" xfId="0" applyFont="1" applyBorder="1" applyProtection="1">
      <alignment vertical="center"/>
      <protection locked="0"/>
    </xf>
    <xf numFmtId="0" fontId="97" fillId="0" borderId="117" xfId="0" applyFont="1" applyBorder="1" applyAlignment="1" applyProtection="1">
      <alignment horizontal="center" vertical="center"/>
      <protection locked="0"/>
    </xf>
    <xf numFmtId="0" fontId="97" fillId="0" borderId="117" xfId="0" applyFont="1" applyBorder="1">
      <alignment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86" fillId="0" borderId="0" xfId="0" applyFont="1" applyAlignment="1">
      <alignment horizontal="center" vertical="center"/>
    </xf>
    <xf numFmtId="0" fontId="86" fillId="0" borderId="21" xfId="0" applyFont="1" applyBorder="1" applyAlignment="1">
      <alignment horizontal="center" vertical="center"/>
    </xf>
    <xf numFmtId="0" fontId="84" fillId="0" borderId="5" xfId="0" applyFont="1" applyBorder="1" applyAlignment="1">
      <alignment horizontal="distributed" vertical="center"/>
    </xf>
    <xf numFmtId="0" fontId="84" fillId="0" borderId="13" xfId="0" applyFont="1" applyBorder="1" applyAlignment="1">
      <alignment horizontal="distributed" vertical="center"/>
    </xf>
    <xf numFmtId="0" fontId="77" fillId="0" borderId="3" xfId="0" applyFont="1" applyBorder="1" applyAlignment="1">
      <alignment horizontal="center" vertical="center"/>
    </xf>
    <xf numFmtId="0" fontId="77" fillId="0" borderId="5" xfId="0" applyFont="1" applyBorder="1" applyAlignment="1">
      <alignment horizontal="center" vertical="center"/>
    </xf>
    <xf numFmtId="0" fontId="77" fillId="0" borderId="4" xfId="0" applyFont="1" applyBorder="1" applyAlignment="1">
      <alignment horizontal="center" vertical="center"/>
    </xf>
    <xf numFmtId="0" fontId="85" fillId="0" borderId="30" xfId="0" applyFont="1" applyBorder="1" applyAlignment="1">
      <alignment horizontal="center" vertical="center"/>
    </xf>
    <xf numFmtId="0" fontId="85" fillId="0" borderId="42" xfId="0" applyFont="1" applyBorder="1" applyAlignment="1">
      <alignment horizontal="center" vertical="center"/>
    </xf>
    <xf numFmtId="0" fontId="0" fillId="0" borderId="29" xfId="0" applyBorder="1" applyAlignment="1">
      <alignment horizontal="center" vertical="center"/>
    </xf>
    <xf numFmtId="0" fontId="0" fillId="0" borderId="91" xfId="0" applyBorder="1" applyAlignment="1">
      <alignment horizontal="center" vertical="center"/>
    </xf>
    <xf numFmtId="0" fontId="74" fillId="0" borderId="91" xfId="0" applyFont="1" applyBorder="1" applyAlignment="1">
      <alignment horizontal="center" vertical="center"/>
    </xf>
    <xf numFmtId="176" fontId="74" fillId="0" borderId="0" xfId="0" applyNumberFormat="1" applyFont="1" applyAlignment="1">
      <alignment horizontal="distributed"/>
    </xf>
    <xf numFmtId="0" fontId="77" fillId="0" borderId="6" xfId="0" applyFont="1" applyBorder="1" applyAlignment="1">
      <alignment horizontal="center" vertical="center"/>
    </xf>
    <xf numFmtId="0" fontId="77" fillId="0" borderId="13" xfId="0" applyFont="1" applyBorder="1" applyAlignment="1">
      <alignment horizontal="center" vertical="center"/>
    </xf>
    <xf numFmtId="0" fontId="77" fillId="0" borderId="7" xfId="0" applyFont="1" applyBorder="1" applyAlignment="1">
      <alignment horizontal="center" vertical="center"/>
    </xf>
    <xf numFmtId="0" fontId="77" fillId="0" borderId="5" xfId="0" applyFont="1" applyBorder="1" applyAlignment="1">
      <alignment horizontal="distributed" vertical="center"/>
    </xf>
    <xf numFmtId="0" fontId="77" fillId="0" borderId="13" xfId="0" applyFont="1" applyBorder="1" applyAlignment="1">
      <alignment horizontal="distributed" vertical="center"/>
    </xf>
    <xf numFmtId="0" fontId="90" fillId="0" borderId="0" xfId="0" applyFont="1" applyAlignment="1">
      <alignment horizontal="center" vertical="center"/>
    </xf>
    <xf numFmtId="0" fontId="74" fillId="0" borderId="15" xfId="0" applyFont="1" applyBorder="1" applyAlignment="1">
      <alignment horizontal="left" vertical="center" wrapText="1"/>
    </xf>
    <xf numFmtId="0" fontId="74" fillId="0" borderId="106" xfId="0" applyFont="1" applyBorder="1" applyAlignment="1">
      <alignment horizontal="left" vertical="center" wrapText="1"/>
    </xf>
    <xf numFmtId="0" fontId="84" fillId="0" borderId="10" xfId="0" applyFont="1" applyBorder="1" applyAlignment="1">
      <alignment horizontal="distributed" vertical="center"/>
    </xf>
    <xf numFmtId="0" fontId="76" fillId="0" borderId="8" xfId="0" applyFont="1" applyBorder="1" applyAlignment="1">
      <alignment horizontal="center" vertical="center"/>
    </xf>
    <xf numFmtId="0" fontId="76" fillId="0" borderId="9" xfId="0" applyFont="1" applyBorder="1" applyAlignment="1">
      <alignment horizontal="center" vertical="center"/>
    </xf>
    <xf numFmtId="0" fontId="0" fillId="0" borderId="105" xfId="0" applyBorder="1" applyAlignment="1">
      <alignment horizontal="left" vertical="center"/>
    </xf>
    <xf numFmtId="0" fontId="0" fillId="0" borderId="15" xfId="0" applyBorder="1" applyAlignment="1">
      <alignment horizontal="left" vertical="center"/>
    </xf>
    <xf numFmtId="0" fontId="77" fillId="0" borderId="15" xfId="0" applyFont="1" applyBorder="1" applyAlignment="1">
      <alignment horizontal="center" vertical="center"/>
    </xf>
    <xf numFmtId="0" fontId="90" fillId="0" borderId="16" xfId="0" applyFont="1" applyBorder="1" applyAlignment="1">
      <alignment horizontal="center" vertical="center"/>
    </xf>
    <xf numFmtId="0" fontId="76" fillId="0" borderId="24" xfId="0" applyFont="1" applyBorder="1" applyAlignment="1">
      <alignment horizontal="distributed" vertical="center"/>
    </xf>
    <xf numFmtId="0" fontId="76" fillId="0" borderId="16" xfId="0" applyFont="1"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76" fillId="0" borderId="103" xfId="0" applyFont="1" applyBorder="1" applyAlignment="1">
      <alignment horizontal="distributed" vertical="center"/>
    </xf>
    <xf numFmtId="0" fontId="76" fillId="0" borderId="25" xfId="0" applyFont="1" applyBorder="1" applyAlignment="1">
      <alignment horizontal="distributed" vertical="center"/>
    </xf>
    <xf numFmtId="0" fontId="76" fillId="0" borderId="104" xfId="0" applyFont="1" applyBorder="1" applyAlignment="1">
      <alignment horizontal="distributed" vertical="center"/>
    </xf>
    <xf numFmtId="0" fontId="76" fillId="0" borderId="105" xfId="0" applyFont="1" applyBorder="1" applyAlignment="1">
      <alignment horizontal="distributed" vertical="center"/>
    </xf>
    <xf numFmtId="0" fontId="76" fillId="0" borderId="101" xfId="0" applyFont="1" applyBorder="1" applyAlignment="1">
      <alignment horizontal="distributed" vertical="center"/>
    </xf>
    <xf numFmtId="0" fontId="76" fillId="0" borderId="13" xfId="0" applyFont="1" applyBorder="1" applyAlignment="1">
      <alignment horizontal="distributed" vertical="center"/>
    </xf>
    <xf numFmtId="0" fontId="76" fillId="0" borderId="7" xfId="0" applyFont="1" applyBorder="1" applyAlignment="1">
      <alignment horizontal="distributed"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76" fillId="0" borderId="58" xfId="0" applyFont="1" applyBorder="1" applyAlignment="1">
      <alignment horizontal="center" vertical="center"/>
    </xf>
    <xf numFmtId="0" fontId="76" fillId="0" borderId="31" xfId="0" applyFont="1" applyBorder="1" applyAlignment="1">
      <alignment horizontal="center" vertical="center"/>
    </xf>
    <xf numFmtId="0" fontId="76" fillId="0" borderId="91" xfId="0" applyFont="1" applyBorder="1" applyAlignment="1">
      <alignment horizontal="center" vertical="center"/>
    </xf>
    <xf numFmtId="0" fontId="76" fillId="0" borderId="72" xfId="0" applyFont="1" applyBorder="1" applyAlignment="1">
      <alignment horizontal="center" vertical="center"/>
    </xf>
    <xf numFmtId="0" fontId="76" fillId="0" borderId="102" xfId="0" applyFont="1" applyBorder="1" applyAlignment="1">
      <alignment horizontal="distributed" vertical="center"/>
    </xf>
    <xf numFmtId="0" fontId="76" fillId="0" borderId="5" xfId="0" applyFont="1" applyBorder="1" applyAlignment="1">
      <alignment horizontal="distributed" vertical="center"/>
    </xf>
    <xf numFmtId="0" fontId="76" fillId="0" borderId="4" xfId="0" applyFont="1" applyBorder="1" applyAlignment="1">
      <alignment horizontal="distributed" vertical="center"/>
    </xf>
    <xf numFmtId="0" fontId="90" fillId="0" borderId="88" xfId="0" applyFont="1" applyBorder="1" applyAlignment="1">
      <alignment horizontal="center" vertical="center"/>
    </xf>
    <xf numFmtId="0" fontId="74" fillId="0" borderId="16" xfId="0" applyFont="1" applyBorder="1" applyAlignment="1">
      <alignment horizontal="center" vertical="center"/>
    </xf>
    <xf numFmtId="0" fontId="74" fillId="0" borderId="88"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86" fillId="0" borderId="64" xfId="0" applyFont="1" applyBorder="1" applyAlignment="1">
      <alignment horizontal="left" vertical="center"/>
    </xf>
    <xf numFmtId="0" fontId="86" fillId="0" borderId="65" xfId="0" applyFont="1" applyBorder="1" applyAlignment="1">
      <alignment horizontal="left" vertical="center"/>
    </xf>
    <xf numFmtId="0" fontId="86" fillId="0" borderId="66" xfId="0" applyFont="1" applyBorder="1" applyAlignment="1">
      <alignment horizontal="left" vertical="center"/>
    </xf>
    <xf numFmtId="0" fontId="86" fillId="0" borderId="27" xfId="0" applyFont="1" applyBorder="1" applyAlignment="1">
      <alignment horizontal="left" vertical="center"/>
    </xf>
    <xf numFmtId="0" fontId="86" fillId="0" borderId="69" xfId="0" applyFont="1" applyBorder="1" applyAlignment="1">
      <alignment horizontal="left" vertical="center"/>
    </xf>
    <xf numFmtId="0" fontId="86" fillId="0" borderId="28" xfId="0" applyFont="1" applyBorder="1" applyAlignment="1">
      <alignment horizontal="left" vertical="center"/>
    </xf>
    <xf numFmtId="0" fontId="77" fillId="0" borderId="8" xfId="0" applyFont="1" applyBorder="1" applyAlignment="1">
      <alignment horizontal="center" vertical="center"/>
    </xf>
    <xf numFmtId="0" fontId="77" fillId="0" borderId="10" xfId="0" applyFont="1" applyBorder="1" applyAlignment="1">
      <alignment horizontal="center" vertical="center"/>
    </xf>
    <xf numFmtId="0" fontId="77" fillId="0" borderId="9" xfId="0" applyFont="1" applyBorder="1" applyAlignment="1">
      <alignment horizontal="center" vertical="center"/>
    </xf>
    <xf numFmtId="0" fontId="77" fillId="0" borderId="10" xfId="0" applyFont="1" applyBorder="1" applyAlignment="1">
      <alignment horizontal="distributed" vertical="center"/>
    </xf>
    <xf numFmtId="0" fontId="76" fillId="0" borderId="102" xfId="0" applyFont="1" applyBorder="1" applyAlignment="1">
      <alignment horizontal="center" vertical="center"/>
    </xf>
    <xf numFmtId="0" fontId="76" fillId="0" borderId="4" xfId="0" applyFont="1" applyBorder="1" applyAlignment="1">
      <alignment horizontal="center" vertical="center"/>
    </xf>
    <xf numFmtId="0" fontId="76" fillId="0" borderId="90" xfId="0" applyFont="1" applyBorder="1" applyAlignment="1">
      <alignment horizontal="center" vertical="center"/>
    </xf>
    <xf numFmtId="0" fontId="74" fillId="0" borderId="72" xfId="0" applyFont="1" applyBorder="1" applyAlignment="1">
      <alignment horizontal="center" vertical="center"/>
    </xf>
    <xf numFmtId="0" fontId="74" fillId="0" borderId="2" xfId="0" applyFont="1" applyBorder="1" applyAlignment="1">
      <alignment horizontal="center" vertical="center"/>
    </xf>
    <xf numFmtId="0" fontId="74" fillId="0" borderId="29" xfId="0" applyFont="1" applyBorder="1" applyAlignment="1">
      <alignment horizontal="center" vertical="center"/>
    </xf>
    <xf numFmtId="0" fontId="0" fillId="0" borderId="2" xfId="0" applyBorder="1" applyAlignment="1">
      <alignment horizontal="center" vertical="center"/>
    </xf>
    <xf numFmtId="0" fontId="0" fillId="0" borderId="58" xfId="0" applyBorder="1" applyAlignment="1">
      <alignment horizontal="center" vertical="center"/>
    </xf>
    <xf numFmtId="0" fontId="85" fillId="0" borderId="17" xfId="0" applyFont="1" applyBorder="1" applyAlignment="1">
      <alignment horizontal="center" vertical="center"/>
    </xf>
    <xf numFmtId="0" fontId="85" fillId="0" borderId="2" xfId="0" applyFont="1" applyBorder="1" applyAlignment="1">
      <alignment horizontal="center" vertical="center"/>
    </xf>
    <xf numFmtId="0" fontId="0" fillId="0" borderId="0" xfId="0" applyAlignment="1">
      <alignment horizontal="center" vertical="center"/>
    </xf>
    <xf numFmtId="0" fontId="76" fillId="0" borderId="101" xfId="0" applyFont="1" applyBorder="1" applyAlignment="1">
      <alignment horizontal="center" vertical="center"/>
    </xf>
    <xf numFmtId="0" fontId="76" fillId="0" borderId="7" xfId="0" applyFont="1" applyBorder="1" applyAlignment="1">
      <alignment horizontal="center" vertical="center"/>
    </xf>
    <xf numFmtId="0" fontId="0" fillId="0" borderId="73" xfId="0" applyBorder="1" applyAlignment="1">
      <alignment horizontal="center" vertical="center"/>
    </xf>
    <xf numFmtId="0" fontId="0" fillId="0" borderId="61" xfId="0" applyBorder="1" applyAlignment="1">
      <alignment horizontal="center" vertical="center"/>
    </xf>
    <xf numFmtId="0" fontId="0" fillId="0" borderId="8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58" xfId="0" applyBorder="1" applyAlignment="1">
      <alignment horizontal="left" vertical="center"/>
    </xf>
    <xf numFmtId="0" fontId="0" fillId="0" borderId="17" xfId="0" applyBorder="1" applyAlignment="1">
      <alignment horizontal="left" vertical="center"/>
    </xf>
    <xf numFmtId="0" fontId="57" fillId="0" borderId="20" xfId="0" applyFont="1" applyBorder="1" applyAlignment="1">
      <alignment horizontal="left" vertical="center"/>
    </xf>
    <xf numFmtId="0" fontId="57" fillId="0" borderId="0" xfId="0" applyFont="1" applyAlignment="1">
      <alignment horizontal="left" vertical="center"/>
    </xf>
    <xf numFmtId="0" fontId="57" fillId="0" borderId="21" xfId="0" applyFont="1" applyBorder="1" applyAlignment="1">
      <alignment horizontal="left" vertical="center"/>
    </xf>
    <xf numFmtId="0" fontId="57" fillId="6" borderId="58" xfId="0" applyFont="1" applyFill="1" applyBorder="1" applyAlignment="1">
      <alignment horizontal="center" vertical="center"/>
    </xf>
    <xf numFmtId="0" fontId="57" fillId="6" borderId="42" xfId="0" applyFont="1" applyFill="1" applyBorder="1" applyAlignment="1">
      <alignment horizontal="center" vertical="center"/>
    </xf>
    <xf numFmtId="0" fontId="57" fillId="6" borderId="17" xfId="0" applyFont="1" applyFill="1" applyBorder="1" applyAlignment="1">
      <alignment horizontal="center" vertical="center"/>
    </xf>
    <xf numFmtId="0" fontId="57" fillId="6" borderId="58" xfId="0" applyFont="1" applyFill="1" applyBorder="1" applyAlignment="1">
      <alignment horizontal="right" vertical="center"/>
    </xf>
    <xf numFmtId="0" fontId="57" fillId="6" borderId="42" xfId="0" applyFont="1" applyFill="1" applyBorder="1" applyAlignment="1">
      <alignment horizontal="right" vertical="center"/>
    </xf>
    <xf numFmtId="0" fontId="57" fillId="6" borderId="17" xfId="0" applyFont="1" applyFill="1" applyBorder="1" applyAlignment="1">
      <alignment horizontal="right" vertical="center"/>
    </xf>
    <xf numFmtId="0" fontId="5" fillId="6" borderId="19" xfId="0" applyFont="1" applyFill="1" applyBorder="1" applyAlignment="1">
      <alignment horizontal="center" vertical="center"/>
    </xf>
    <xf numFmtId="0" fontId="5" fillId="6" borderId="6" xfId="0" applyFont="1" applyFill="1" applyBorder="1" applyAlignment="1">
      <alignment horizontal="center" vertical="center"/>
    </xf>
    <xf numFmtId="0" fontId="62" fillId="19" borderId="19" xfId="0" applyFont="1" applyFill="1" applyBorder="1" applyAlignment="1" applyProtection="1">
      <alignment horizontal="distributed" vertical="center"/>
      <protection locked="0"/>
    </xf>
    <xf numFmtId="0" fontId="62" fillId="19" borderId="6" xfId="0" applyFont="1" applyFill="1" applyBorder="1" applyAlignment="1" applyProtection="1">
      <alignment horizontal="distributed" vertical="center"/>
      <protection locked="0"/>
    </xf>
    <xf numFmtId="0" fontId="61" fillId="6" borderId="58" xfId="0" applyFont="1" applyFill="1" applyBorder="1" applyAlignment="1">
      <alignment horizontal="distributed" vertical="center" justifyLastLine="1"/>
    </xf>
    <xf numFmtId="0" fontId="61" fillId="6" borderId="42" xfId="0" applyFont="1" applyFill="1" applyBorder="1" applyAlignment="1">
      <alignment horizontal="distributed" vertical="center" justifyLastLine="1"/>
    </xf>
    <xf numFmtId="0" fontId="64" fillId="0" borderId="0" xfId="0" applyFont="1">
      <alignment vertical="center"/>
    </xf>
    <xf numFmtId="0" fontId="53" fillId="5" borderId="58" xfId="0" applyFont="1" applyFill="1" applyBorder="1" applyAlignment="1">
      <alignment horizontal="distributed" vertical="center"/>
    </xf>
    <xf numFmtId="0" fontId="63" fillId="5" borderId="17" xfId="0" applyFont="1" applyFill="1" applyBorder="1">
      <alignment vertical="center"/>
    </xf>
    <xf numFmtId="0" fontId="16" fillId="6" borderId="30" xfId="0" applyFont="1" applyFill="1" applyBorder="1" applyAlignment="1">
      <alignment horizontal="center" vertical="center"/>
    </xf>
    <xf numFmtId="0" fontId="16" fillId="6" borderId="17" xfId="0" applyFont="1" applyFill="1" applyBorder="1" applyAlignment="1">
      <alignment horizontal="center" vertical="center"/>
    </xf>
    <xf numFmtId="0" fontId="53" fillId="5" borderId="17" xfId="0" applyFont="1" applyFill="1" applyBorder="1" applyAlignment="1">
      <alignment horizontal="distributed" vertical="center"/>
    </xf>
    <xf numFmtId="0" fontId="4" fillId="6" borderId="58" xfId="0" applyFont="1" applyFill="1" applyBorder="1" applyAlignment="1">
      <alignment horizontal="distributed" vertical="center" justifyLastLine="1"/>
    </xf>
    <xf numFmtId="0" fontId="4" fillId="6" borderId="42" xfId="0" applyFont="1" applyFill="1" applyBorder="1" applyAlignment="1">
      <alignment horizontal="distributed" vertical="center" justifyLastLine="1"/>
    </xf>
    <xf numFmtId="176" fontId="57" fillId="19" borderId="58" xfId="0" applyNumberFormat="1" applyFont="1" applyFill="1" applyBorder="1" applyAlignment="1">
      <alignment horizontal="center" vertical="center"/>
    </xf>
    <xf numFmtId="176" fontId="57" fillId="19" borderId="42" xfId="0" applyNumberFormat="1" applyFont="1" applyFill="1" applyBorder="1" applyAlignment="1">
      <alignment horizontal="center" vertical="center"/>
    </xf>
    <xf numFmtId="176" fontId="57" fillId="19" borderId="17" xfId="0" applyNumberFormat="1" applyFont="1" applyFill="1" applyBorder="1" applyAlignment="1">
      <alignment horizontal="center" vertical="center"/>
    </xf>
    <xf numFmtId="0" fontId="57" fillId="0" borderId="0" xfId="0" applyFont="1" applyAlignment="1">
      <alignment horizontal="center" vertical="center"/>
    </xf>
    <xf numFmtId="0" fontId="57" fillId="0" borderId="0" xfId="0" applyFont="1" applyAlignment="1">
      <alignment horizontal="right" vertical="center"/>
    </xf>
    <xf numFmtId="0" fontId="18" fillId="0" borderId="0" xfId="0" applyFont="1" applyAlignment="1">
      <alignment horizontal="center" vertical="center" wrapText="1"/>
    </xf>
    <xf numFmtId="0" fontId="31" fillId="0" borderId="0" xfId="0" applyFont="1">
      <alignment vertical="center"/>
    </xf>
    <xf numFmtId="0" fontId="31" fillId="0" borderId="68" xfId="0" applyFont="1" applyBorder="1">
      <alignment vertical="center"/>
    </xf>
    <xf numFmtId="0" fontId="0" fillId="8" borderId="98" xfId="0" applyFill="1" applyBorder="1" applyAlignment="1">
      <alignment horizontal="center" vertical="center"/>
    </xf>
    <xf numFmtId="0" fontId="0" fillId="8" borderId="59" xfId="0" applyFill="1" applyBorder="1" applyAlignment="1">
      <alignment horizontal="center" vertical="center"/>
    </xf>
    <xf numFmtId="0" fontId="0" fillId="8" borderId="48" xfId="0" applyFill="1" applyBorder="1" applyAlignment="1">
      <alignment horizontal="center" vertical="center"/>
    </xf>
    <xf numFmtId="0" fontId="65" fillId="0" borderId="0" xfId="0" applyFont="1" applyAlignment="1">
      <alignment horizontal="left" vertical="center"/>
    </xf>
    <xf numFmtId="0" fontId="19" fillId="0" borderId="57"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6" fillId="8" borderId="57" xfId="0" applyFont="1" applyFill="1" applyBorder="1" applyAlignment="1">
      <alignment horizontal="center" vertical="center"/>
    </xf>
    <xf numFmtId="0" fontId="16" fillId="8" borderId="17" xfId="0" applyFont="1" applyFill="1" applyBorder="1" applyAlignment="1">
      <alignment horizontal="center" vertical="center"/>
    </xf>
    <xf numFmtId="0" fontId="0" fillId="8" borderId="61" xfId="0" applyFill="1" applyBorder="1" applyAlignment="1">
      <alignment horizontal="distributed" vertical="center"/>
    </xf>
    <xf numFmtId="0" fontId="46" fillId="2" borderId="119" xfId="0" applyFont="1" applyFill="1" applyBorder="1" applyAlignment="1">
      <alignment horizontal="left" vertical="center" wrapText="1"/>
    </xf>
    <xf numFmtId="0" fontId="46" fillId="2" borderId="120" xfId="0" applyFont="1" applyFill="1" applyBorder="1" applyAlignment="1">
      <alignment horizontal="left" vertical="center" wrapText="1"/>
    </xf>
    <xf numFmtId="0" fontId="46" fillId="2" borderId="121" xfId="0" applyFont="1" applyFill="1" applyBorder="1" applyAlignment="1">
      <alignment horizontal="left" vertical="center" wrapText="1"/>
    </xf>
    <xf numFmtId="0" fontId="46" fillId="2" borderId="122" xfId="0" applyFont="1" applyFill="1" applyBorder="1" applyAlignment="1">
      <alignment horizontal="left" vertical="center" wrapText="1"/>
    </xf>
    <xf numFmtId="0" fontId="46" fillId="2" borderId="0" xfId="0" applyFont="1" applyFill="1" applyAlignment="1">
      <alignment horizontal="left" vertical="center" wrapText="1"/>
    </xf>
    <xf numFmtId="0" fontId="46" fillId="2" borderId="123" xfId="0" applyFont="1" applyFill="1" applyBorder="1" applyAlignment="1">
      <alignment horizontal="left" vertical="center" wrapText="1"/>
    </xf>
    <xf numFmtId="0" fontId="46" fillId="2" borderId="124" xfId="0" applyFont="1" applyFill="1" applyBorder="1" applyAlignment="1">
      <alignment horizontal="left" vertical="center" wrapText="1"/>
    </xf>
    <xf numFmtId="0" fontId="46" fillId="2" borderId="125" xfId="0" applyFont="1" applyFill="1" applyBorder="1" applyAlignment="1">
      <alignment horizontal="left" vertical="center" wrapText="1"/>
    </xf>
    <xf numFmtId="0" fontId="46" fillId="2" borderId="126" xfId="0" applyFont="1" applyFill="1" applyBorder="1" applyAlignment="1">
      <alignment horizontal="left" vertical="center" wrapText="1"/>
    </xf>
    <xf numFmtId="0" fontId="61" fillId="6" borderId="30" xfId="0" applyFont="1" applyFill="1" applyBorder="1" applyAlignment="1">
      <alignment horizontal="center" vertical="center"/>
    </xf>
    <xf numFmtId="0" fontId="61" fillId="6" borderId="17" xfId="0" applyFont="1" applyFill="1" applyBorder="1" applyAlignment="1">
      <alignment horizontal="center" vertical="center"/>
    </xf>
    <xf numFmtId="0" fontId="61" fillId="6" borderId="30" xfId="0" applyFont="1" applyFill="1" applyBorder="1" applyAlignment="1">
      <alignment horizontal="center" vertical="center" shrinkToFit="1"/>
    </xf>
    <xf numFmtId="0" fontId="61" fillId="6" borderId="17" xfId="0" applyFont="1" applyFill="1" applyBorder="1" applyAlignment="1">
      <alignment horizontal="center" vertical="center" shrinkToFit="1"/>
    </xf>
    <xf numFmtId="0" fontId="16" fillId="6" borderId="30" xfId="0" applyFont="1" applyFill="1" applyBorder="1" applyAlignment="1">
      <alignment horizontal="left" vertical="center"/>
    </xf>
    <xf numFmtId="0" fontId="16" fillId="6" borderId="42" xfId="0" applyFont="1" applyFill="1" applyBorder="1" applyAlignment="1">
      <alignment horizontal="left" vertical="center"/>
    </xf>
    <xf numFmtId="0" fontId="16" fillId="6" borderId="17" xfId="0" applyFont="1" applyFill="1" applyBorder="1" applyAlignment="1">
      <alignment horizontal="left" vertical="center"/>
    </xf>
    <xf numFmtId="0" fontId="61" fillId="0" borderId="61" xfId="0" applyFont="1" applyBorder="1" applyAlignment="1">
      <alignment horizontal="distributed" vertical="center"/>
    </xf>
    <xf numFmtId="0" fontId="5" fillId="3" borderId="16" xfId="0" applyFont="1" applyFill="1" applyBorder="1" applyAlignment="1">
      <alignment horizontal="center" vertical="center"/>
    </xf>
    <xf numFmtId="0" fontId="5" fillId="3" borderId="88" xfId="0" applyFont="1" applyFill="1" applyBorder="1" applyAlignment="1">
      <alignment horizontal="center" vertical="center"/>
    </xf>
    <xf numFmtId="0" fontId="56" fillId="5" borderId="99" xfId="0" applyFont="1" applyFill="1" applyBorder="1" applyAlignment="1">
      <alignment horizontal="center" vertical="center"/>
    </xf>
    <xf numFmtId="0" fontId="56" fillId="5" borderId="89"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100" xfId="0" applyFont="1" applyFill="1" applyBorder="1" applyAlignment="1">
      <alignment horizontal="center" vertical="center"/>
    </xf>
    <xf numFmtId="0" fontId="5" fillId="5" borderId="91" xfId="0" applyFont="1" applyFill="1" applyBorder="1" applyAlignment="1">
      <alignment horizontal="center" vertical="center"/>
    </xf>
    <xf numFmtId="0" fontId="5" fillId="5" borderId="72" xfId="0" applyFont="1" applyFill="1" applyBorder="1" applyAlignment="1">
      <alignment horizontal="center" vertical="center"/>
    </xf>
    <xf numFmtId="0" fontId="65" fillId="0" borderId="0" xfId="0" applyFont="1">
      <alignment vertical="center"/>
    </xf>
    <xf numFmtId="0" fontId="61" fillId="6" borderId="7" xfId="0" applyFont="1" applyFill="1" applyBorder="1" applyAlignment="1">
      <alignment horizontal="distributed" vertical="center"/>
    </xf>
    <xf numFmtId="0" fontId="61" fillId="6" borderId="19" xfId="0" applyFont="1" applyFill="1" applyBorder="1" applyAlignment="1">
      <alignment horizontal="distributed" vertical="center"/>
    </xf>
    <xf numFmtId="0" fontId="61" fillId="6" borderId="6" xfId="0" applyFont="1" applyFill="1" applyBorder="1" applyAlignment="1">
      <alignment horizontal="distributed" vertical="center"/>
    </xf>
    <xf numFmtId="0" fontId="61" fillId="6" borderId="4" xfId="0" applyFont="1" applyFill="1" applyBorder="1" applyAlignment="1">
      <alignment horizontal="distributed" vertical="center"/>
    </xf>
    <xf numFmtId="0" fontId="61" fillId="6" borderId="16" xfId="0" applyFont="1" applyFill="1" applyBorder="1" applyAlignment="1">
      <alignment horizontal="distributed" vertical="center"/>
    </xf>
    <xf numFmtId="0" fontId="61" fillId="6" borderId="3" xfId="0" applyFont="1" applyFill="1" applyBorder="1" applyAlignment="1">
      <alignment horizontal="distributed" vertical="center"/>
    </xf>
    <xf numFmtId="0" fontId="5" fillId="6" borderId="16" xfId="0" applyFont="1" applyFill="1" applyBorder="1" applyAlignment="1">
      <alignment horizontal="center" vertical="center"/>
    </xf>
    <xf numFmtId="0" fontId="5" fillId="6" borderId="3" xfId="0" applyFont="1" applyFill="1" applyBorder="1" applyAlignment="1">
      <alignment horizontal="center" vertical="center"/>
    </xf>
    <xf numFmtId="0" fontId="62" fillId="19" borderId="16" xfId="0" applyFont="1" applyFill="1" applyBorder="1" applyAlignment="1" applyProtection="1">
      <alignment horizontal="distributed" vertical="center"/>
      <protection locked="0"/>
    </xf>
    <xf numFmtId="0" fontId="62" fillId="19" borderId="3" xfId="0" applyFont="1" applyFill="1" applyBorder="1" applyAlignment="1" applyProtection="1">
      <alignment horizontal="distributed" vertical="center"/>
      <protection locked="0"/>
    </xf>
    <xf numFmtId="0" fontId="64" fillId="0" borderId="0" xfId="0" applyFont="1" applyAlignment="1">
      <alignment horizontal="left" vertical="center"/>
    </xf>
    <xf numFmtId="0" fontId="16" fillId="6" borderId="30" xfId="0" applyFont="1" applyFill="1" applyBorder="1" applyAlignment="1">
      <alignment horizontal="center" vertical="center" shrinkToFit="1"/>
    </xf>
    <xf numFmtId="0" fontId="16" fillId="6" borderId="17" xfId="0" applyFont="1" applyFill="1" applyBorder="1" applyAlignment="1">
      <alignment horizontal="center" vertical="center" shrinkToFit="1"/>
    </xf>
    <xf numFmtId="0" fontId="31" fillId="0" borderId="0" xfId="0" applyFont="1" applyAlignment="1">
      <alignment horizontal="left" vertical="center"/>
    </xf>
    <xf numFmtId="0" fontId="31" fillId="0" borderId="68" xfId="0" applyFont="1" applyBorder="1" applyAlignment="1">
      <alignment horizontal="left" vertical="center"/>
    </xf>
    <xf numFmtId="0" fontId="31" fillId="0" borderId="95" xfId="0" applyFont="1" applyBorder="1" applyAlignment="1">
      <alignment horizontal="center" vertical="center"/>
    </xf>
    <xf numFmtId="0" fontId="31" fillId="0" borderId="96" xfId="0" applyFont="1" applyBorder="1" applyAlignment="1">
      <alignment horizontal="center" vertical="center"/>
    </xf>
    <xf numFmtId="0" fontId="31" fillId="0" borderId="97" xfId="0" applyFont="1" applyBorder="1" applyAlignment="1">
      <alignment horizontal="center" vertical="center"/>
    </xf>
    <xf numFmtId="0" fontId="31" fillId="0" borderId="0" xfId="0" applyFont="1" applyAlignment="1">
      <alignment vertical="center" wrapText="1"/>
    </xf>
    <xf numFmtId="0" fontId="32" fillId="7"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21" xfId="0" applyFont="1" applyFill="1" applyBorder="1" applyAlignment="1">
      <alignment horizontal="center" vertical="center"/>
    </xf>
    <xf numFmtId="0" fontId="32" fillId="7" borderId="22" xfId="0" applyFont="1" applyFill="1" applyBorder="1" applyAlignment="1">
      <alignment horizontal="center" vertical="center"/>
    </xf>
    <xf numFmtId="0" fontId="32" fillId="7" borderId="18" xfId="0" applyFont="1" applyFill="1" applyBorder="1" applyAlignment="1">
      <alignment horizontal="center" vertical="center"/>
    </xf>
    <xf numFmtId="0" fontId="32" fillId="7" borderId="23" xfId="0" applyFont="1" applyFill="1" applyBorder="1" applyAlignment="1">
      <alignment horizontal="center" vertical="center"/>
    </xf>
    <xf numFmtId="0" fontId="17" fillId="4" borderId="61" xfId="0" applyFont="1" applyFill="1" applyBorder="1" applyAlignment="1">
      <alignment horizontal="center" vertical="center"/>
    </xf>
    <xf numFmtId="0" fontId="17" fillId="4" borderId="0" xfId="0" applyFont="1" applyFill="1" applyAlignment="1">
      <alignment horizontal="center" vertical="center"/>
    </xf>
    <xf numFmtId="0" fontId="31" fillId="0" borderId="50"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5" fillId="3" borderId="89" xfId="0" applyFont="1" applyFill="1" applyBorder="1" applyAlignment="1">
      <alignment horizontal="distributed" vertical="center"/>
    </xf>
    <xf numFmtId="0" fontId="5" fillId="3" borderId="64" xfId="0" applyFont="1" applyFill="1" applyBorder="1" applyAlignment="1">
      <alignment horizontal="distributed" vertical="center"/>
    </xf>
    <xf numFmtId="0" fontId="51" fillId="10" borderId="73" xfId="0" applyFont="1" applyFill="1" applyBorder="1" applyAlignment="1">
      <alignment horizontal="center" vertical="center"/>
    </xf>
    <xf numFmtId="0" fontId="51" fillId="10" borderId="61" xfId="0" applyFont="1" applyFill="1" applyBorder="1" applyAlignment="1">
      <alignment horizontal="center" vertical="center"/>
    </xf>
    <xf numFmtId="0" fontId="51" fillId="10" borderId="87" xfId="0" applyFont="1" applyFill="1" applyBorder="1" applyAlignment="1">
      <alignment horizontal="center" vertical="center"/>
    </xf>
    <xf numFmtId="0" fontId="51" fillId="10" borderId="20" xfId="0" applyFont="1" applyFill="1" applyBorder="1" applyAlignment="1">
      <alignment horizontal="center" vertical="center"/>
    </xf>
    <xf numFmtId="0" fontId="51" fillId="10" borderId="0" xfId="0" applyFont="1" applyFill="1" applyAlignment="1">
      <alignment horizontal="center" vertical="center"/>
    </xf>
    <xf numFmtId="0" fontId="51" fillId="10" borderId="21" xfId="0" applyFont="1" applyFill="1" applyBorder="1" applyAlignment="1">
      <alignment horizontal="center" vertical="center"/>
    </xf>
    <xf numFmtId="0" fontId="51" fillId="10" borderId="22" xfId="0" applyFont="1" applyFill="1" applyBorder="1" applyAlignment="1">
      <alignment horizontal="center" vertical="center"/>
    </xf>
    <xf numFmtId="0" fontId="51" fillId="10" borderId="18" xfId="0" applyFont="1" applyFill="1" applyBorder="1" applyAlignment="1">
      <alignment horizontal="center" vertical="center"/>
    </xf>
    <xf numFmtId="0" fontId="51" fillId="10" borderId="23" xfId="0" applyFont="1" applyFill="1" applyBorder="1" applyAlignment="1">
      <alignment horizontal="center" vertical="center"/>
    </xf>
    <xf numFmtId="0" fontId="58" fillId="6" borderId="16" xfId="0" applyFont="1" applyFill="1" applyBorder="1" applyAlignment="1">
      <alignment horizontal="center" vertical="center"/>
    </xf>
    <xf numFmtId="0" fontId="58" fillId="6" borderId="88" xfId="0" applyFont="1" applyFill="1" applyBorder="1" applyAlignment="1">
      <alignment horizontal="center" vertical="center"/>
    </xf>
    <xf numFmtId="0" fontId="54" fillId="0" borderId="90"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19" fillId="0" borderId="50" xfId="0" applyFont="1" applyBorder="1" applyAlignment="1">
      <alignment horizontal="left" vertical="center"/>
    </xf>
    <xf numFmtId="0" fontId="19" fillId="0" borderId="53" xfId="0" applyFont="1" applyBorder="1" applyAlignment="1">
      <alignment horizontal="left" vertical="center"/>
    </xf>
    <xf numFmtId="0" fontId="19" fillId="0" borderId="53" xfId="0" applyFont="1" applyBorder="1" applyAlignment="1">
      <alignment horizontal="right" vertical="center"/>
    </xf>
    <xf numFmtId="0" fontId="5" fillId="5" borderId="31" xfId="0" applyFont="1" applyFill="1" applyBorder="1" applyAlignment="1">
      <alignment horizontal="center" vertical="center"/>
    </xf>
    <xf numFmtId="0" fontId="5" fillId="5" borderId="30" xfId="0" applyFont="1" applyFill="1" applyBorder="1" applyAlignment="1">
      <alignment horizontal="center" vertical="center"/>
    </xf>
    <xf numFmtId="0" fontId="20" fillId="4" borderId="92" xfId="0" applyFont="1" applyFill="1" applyBorder="1" applyAlignment="1">
      <alignment horizontal="center" vertical="center"/>
    </xf>
    <xf numFmtId="0" fontId="20" fillId="4" borderId="93" xfId="0" applyFont="1" applyFill="1" applyBorder="1" applyAlignment="1">
      <alignment horizontal="center" vertical="center"/>
    </xf>
    <xf numFmtId="0" fontId="20" fillId="4" borderId="40" xfId="0" applyFont="1" applyFill="1" applyBorder="1" applyAlignment="1">
      <alignment horizontal="center" vertical="center"/>
    </xf>
    <xf numFmtId="0" fontId="56" fillId="5" borderId="24" xfId="0" applyFont="1" applyFill="1" applyBorder="1" applyAlignment="1">
      <alignment horizontal="center" vertical="center"/>
    </xf>
    <xf numFmtId="0" fontId="56" fillId="5" borderId="16" xfId="0" applyFont="1" applyFill="1" applyBorder="1" applyAlignment="1">
      <alignment horizontal="center" vertical="center"/>
    </xf>
    <xf numFmtId="0" fontId="5" fillId="3" borderId="16" xfId="0" applyFont="1" applyFill="1" applyBorder="1" applyAlignment="1">
      <alignment horizontal="distributed" vertical="center"/>
    </xf>
    <xf numFmtId="0" fontId="5" fillId="3" borderId="3" xfId="0" applyFont="1" applyFill="1" applyBorder="1" applyAlignment="1">
      <alignment horizontal="distributed" vertical="center"/>
    </xf>
    <xf numFmtId="0" fontId="58" fillId="6" borderId="65" xfId="0" applyFont="1" applyFill="1" applyBorder="1" applyAlignment="1">
      <alignment horizontal="center" vertical="center"/>
    </xf>
    <xf numFmtId="0" fontId="58" fillId="6" borderId="66" xfId="0" applyFont="1" applyFill="1" applyBorder="1" applyAlignment="1">
      <alignment horizontal="center" vertical="center"/>
    </xf>
    <xf numFmtId="0" fontId="58" fillId="5" borderId="16" xfId="0" applyFont="1" applyFill="1" applyBorder="1" applyAlignment="1">
      <alignment horizontal="center" vertical="center"/>
    </xf>
    <xf numFmtId="0" fontId="89" fillId="20" borderId="35" xfId="0" applyFont="1" applyFill="1" applyBorder="1" applyAlignment="1">
      <alignment horizontal="center" vertical="center"/>
    </xf>
    <xf numFmtId="0" fontId="89" fillId="20" borderId="33" xfId="0" applyFont="1" applyFill="1" applyBorder="1" applyAlignment="1">
      <alignment horizontal="center" vertical="center"/>
    </xf>
    <xf numFmtId="0" fontId="89" fillId="20" borderId="36" xfId="0" applyFont="1" applyFill="1" applyBorder="1" applyAlignment="1">
      <alignment horizontal="center" vertical="center"/>
    </xf>
    <xf numFmtId="0" fontId="89" fillId="20" borderId="82" xfId="0" applyFont="1" applyFill="1" applyBorder="1" applyAlignment="1">
      <alignment horizontal="center" vertical="center"/>
    </xf>
    <xf numFmtId="0" fontId="89" fillId="20" borderId="83" xfId="0" applyFont="1" applyFill="1" applyBorder="1" applyAlignment="1">
      <alignment horizontal="center" vertical="center"/>
    </xf>
    <xf numFmtId="0" fontId="89" fillId="20" borderId="84" xfId="0" applyFont="1" applyFill="1" applyBorder="1" applyAlignment="1">
      <alignment horizontal="center" vertical="center"/>
    </xf>
    <xf numFmtId="0" fontId="57" fillId="5" borderId="3" xfId="0" applyFont="1" applyFill="1" applyBorder="1" applyAlignment="1">
      <alignment horizontal="center" vertical="center"/>
    </xf>
    <xf numFmtId="0" fontId="57" fillId="5" borderId="4" xfId="0" applyFont="1" applyFill="1" applyBorder="1" applyAlignment="1">
      <alignment horizontal="center" vertical="center"/>
    </xf>
    <xf numFmtId="0" fontId="58" fillId="6" borderId="94" xfId="0" applyFont="1" applyFill="1" applyBorder="1" applyAlignment="1">
      <alignment horizontal="center" vertical="center"/>
    </xf>
    <xf numFmtId="0" fontId="44" fillId="4" borderId="61" xfId="0" applyFont="1" applyFill="1" applyBorder="1" applyAlignment="1">
      <alignment horizontal="center" vertical="center"/>
    </xf>
    <xf numFmtId="0" fontId="44" fillId="4" borderId="0" xfId="0" applyFont="1" applyFill="1" applyAlignment="1">
      <alignment horizontal="center" vertical="center"/>
    </xf>
    <xf numFmtId="0" fontId="52" fillId="0" borderId="0" xfId="0" applyFont="1" applyAlignment="1">
      <alignment horizontal="center" vertical="center"/>
    </xf>
    <xf numFmtId="0" fontId="0" fillId="8" borderId="73" xfId="0" applyFill="1" applyBorder="1" applyAlignment="1">
      <alignment horizontal="center" vertical="center"/>
    </xf>
    <xf numFmtId="0" fontId="0" fillId="8" borderId="87" xfId="0" applyFill="1" applyBorder="1" applyAlignment="1">
      <alignment horizontal="center" vertical="center"/>
    </xf>
    <xf numFmtId="0" fontId="0" fillId="8" borderId="22" xfId="0" applyFill="1" applyBorder="1" applyAlignment="1">
      <alignment horizontal="center" vertical="center"/>
    </xf>
    <xf numFmtId="0" fontId="0" fillId="8" borderId="23" xfId="0" applyFill="1" applyBorder="1" applyAlignment="1">
      <alignment horizontal="center"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58" fillId="0" borderId="0" xfId="0" applyFont="1" applyAlignment="1">
      <alignment horizontal="center" vertical="center"/>
    </xf>
    <xf numFmtId="0" fontId="55" fillId="0" borderId="0" xfId="0" applyFont="1" applyAlignment="1">
      <alignment horizontal="center"/>
    </xf>
    <xf numFmtId="0" fontId="41" fillId="9" borderId="35" xfId="0" applyFont="1" applyFill="1" applyBorder="1" applyAlignment="1">
      <alignment horizontal="center" vertical="center"/>
    </xf>
    <xf numFmtId="0" fontId="41" fillId="9" borderId="33" xfId="0" applyFont="1" applyFill="1" applyBorder="1" applyAlignment="1">
      <alignment horizontal="center" vertical="center"/>
    </xf>
    <xf numFmtId="0" fontId="41" fillId="9" borderId="36" xfId="0" applyFont="1" applyFill="1" applyBorder="1" applyAlignment="1">
      <alignment horizontal="center" vertical="center"/>
    </xf>
    <xf numFmtId="0" fontId="41" fillId="9" borderId="82" xfId="0" applyFont="1" applyFill="1" applyBorder="1" applyAlignment="1">
      <alignment horizontal="center" vertical="center"/>
    </xf>
    <xf numFmtId="0" fontId="41" fillId="9" borderId="83" xfId="0" applyFont="1" applyFill="1" applyBorder="1" applyAlignment="1">
      <alignment horizontal="center" vertical="center"/>
    </xf>
    <xf numFmtId="0" fontId="41" fillId="9" borderId="84" xfId="0" applyFont="1" applyFill="1" applyBorder="1" applyAlignment="1">
      <alignment horizontal="center" vertical="center"/>
    </xf>
    <xf numFmtId="0" fontId="36" fillId="0" borderId="0" xfId="0" applyFont="1" applyAlignment="1">
      <alignment vertical="center" wrapText="1"/>
    </xf>
    <xf numFmtId="0" fontId="28" fillId="6" borderId="73" xfId="0" applyFont="1" applyFill="1" applyBorder="1" applyAlignment="1">
      <alignment horizontal="center" vertical="center"/>
    </xf>
    <xf numFmtId="0" fontId="28" fillId="6" borderId="87" xfId="0" applyFont="1" applyFill="1" applyBorder="1" applyAlignment="1">
      <alignment horizontal="center" vertical="center"/>
    </xf>
    <xf numFmtId="0" fontId="28" fillId="6" borderId="22" xfId="0" applyFont="1" applyFill="1" applyBorder="1" applyAlignment="1">
      <alignment horizontal="center" vertical="center"/>
    </xf>
    <xf numFmtId="0" fontId="28" fillId="6" borderId="23" xfId="0" applyFont="1" applyFill="1" applyBorder="1" applyAlignment="1">
      <alignment horizontal="center" vertical="center"/>
    </xf>
    <xf numFmtId="0" fontId="32" fillId="6" borderId="73" xfId="0" applyFont="1" applyFill="1" applyBorder="1" applyAlignment="1">
      <alignment horizontal="center" vertical="center"/>
    </xf>
    <xf numFmtId="0" fontId="32" fillId="6" borderId="61" xfId="0" applyFont="1" applyFill="1" applyBorder="1" applyAlignment="1">
      <alignment horizontal="center" vertical="center"/>
    </xf>
    <xf numFmtId="0" fontId="32" fillId="6" borderId="87" xfId="0" applyFont="1" applyFill="1" applyBorder="1" applyAlignment="1">
      <alignment horizontal="center" vertical="center"/>
    </xf>
    <xf numFmtId="0" fontId="32" fillId="6" borderId="22" xfId="0" applyFont="1" applyFill="1" applyBorder="1" applyAlignment="1">
      <alignment horizontal="center" vertical="center"/>
    </xf>
    <xf numFmtId="0" fontId="32" fillId="6" borderId="18" xfId="0" applyFont="1" applyFill="1" applyBorder="1" applyAlignment="1">
      <alignment horizontal="center" vertical="center"/>
    </xf>
    <xf numFmtId="0" fontId="32" fillId="6" borderId="23" xfId="0" applyFont="1" applyFill="1" applyBorder="1" applyAlignment="1">
      <alignment horizontal="center" vertical="center"/>
    </xf>
    <xf numFmtId="0" fontId="58" fillId="19" borderId="5" xfId="0" applyFont="1" applyFill="1" applyBorder="1" applyAlignment="1">
      <alignment horizontal="left" vertical="center"/>
    </xf>
    <xf numFmtId="0" fontId="58" fillId="19" borderId="4" xfId="0" applyFont="1" applyFill="1" applyBorder="1" applyAlignment="1">
      <alignment horizontal="left" vertical="center"/>
    </xf>
    <xf numFmtId="0" fontId="58" fillId="19" borderId="3" xfId="0" applyFont="1" applyFill="1" applyBorder="1" applyAlignment="1">
      <alignment horizontal="right" vertical="center"/>
    </xf>
    <xf numFmtId="0" fontId="58" fillId="19" borderId="5" xfId="0" applyFont="1" applyFill="1" applyBorder="1" applyAlignment="1">
      <alignment horizontal="right" vertical="center"/>
    </xf>
    <xf numFmtId="0" fontId="58" fillId="19" borderId="16" xfId="0" applyFont="1" applyFill="1" applyBorder="1" applyAlignment="1">
      <alignment horizontal="center" vertical="center"/>
    </xf>
    <xf numFmtId="0" fontId="58" fillId="19" borderId="88" xfId="0" applyFont="1" applyFill="1" applyBorder="1" applyAlignment="1">
      <alignment horizontal="center" vertical="center"/>
    </xf>
    <xf numFmtId="0" fontId="9" fillId="0" borderId="0" xfId="0" applyFont="1" applyAlignment="1">
      <alignment horizontal="left" vertical="center"/>
    </xf>
    <xf numFmtId="0" fontId="32" fillId="6" borderId="73" xfId="0" applyFont="1" applyFill="1" applyBorder="1" applyAlignment="1">
      <alignment horizontal="center" vertical="center" shrinkToFit="1"/>
    </xf>
    <xf numFmtId="0" fontId="32" fillId="6" borderId="61" xfId="0" applyFont="1" applyFill="1" applyBorder="1" applyAlignment="1">
      <alignment horizontal="center" vertical="center" shrinkToFit="1"/>
    </xf>
    <xf numFmtId="0" fontId="32" fillId="6" borderId="87" xfId="0" applyFont="1" applyFill="1" applyBorder="1" applyAlignment="1">
      <alignment horizontal="center" vertical="center" shrinkToFit="1"/>
    </xf>
    <xf numFmtId="0" fontId="32" fillId="6" borderId="22" xfId="0" applyFont="1" applyFill="1" applyBorder="1" applyAlignment="1">
      <alignment horizontal="center" vertical="center" shrinkToFit="1"/>
    </xf>
    <xf numFmtId="0" fontId="32" fillId="6" borderId="18" xfId="0" applyFont="1" applyFill="1" applyBorder="1" applyAlignment="1">
      <alignment horizontal="center" vertical="center" shrinkToFit="1"/>
    </xf>
    <xf numFmtId="0" fontId="32" fillId="6" borderId="23" xfId="0" applyFont="1" applyFill="1" applyBorder="1" applyAlignment="1">
      <alignment horizontal="center" vertical="center" shrinkToFit="1"/>
    </xf>
    <xf numFmtId="0" fontId="88" fillId="0" borderId="0" xfId="0" applyFont="1" applyAlignment="1">
      <alignment horizontal="left" vertical="center"/>
    </xf>
    <xf numFmtId="0" fontId="5" fillId="0" borderId="0" xfId="0" applyFont="1" applyAlignment="1" applyProtection="1">
      <alignment horizontal="center" vertical="center"/>
      <protection locked="0"/>
    </xf>
    <xf numFmtId="0" fontId="58" fillId="0" borderId="0" xfId="0" applyFont="1" applyAlignment="1">
      <alignment horizontal="left" vertical="center"/>
    </xf>
    <xf numFmtId="0" fontId="61" fillId="6" borderId="28" xfId="0" applyFont="1" applyFill="1" applyBorder="1" applyAlignment="1">
      <alignment horizontal="distributed" vertical="center"/>
    </xf>
    <xf numFmtId="0" fontId="61" fillId="6" borderId="94" xfId="0" applyFont="1" applyFill="1" applyBorder="1" applyAlignment="1">
      <alignment horizontal="distributed" vertical="center"/>
    </xf>
    <xf numFmtId="0" fontId="61" fillId="6" borderId="27" xfId="0" applyFont="1" applyFill="1" applyBorder="1" applyAlignment="1">
      <alignment horizontal="distributed" vertical="center"/>
    </xf>
    <xf numFmtId="0" fontId="5" fillId="6" borderId="94" xfId="0" applyFont="1" applyFill="1" applyBorder="1" applyAlignment="1">
      <alignment horizontal="center" vertical="center"/>
    </xf>
    <xf numFmtId="0" fontId="5" fillId="6" borderId="27" xfId="0" applyFont="1" applyFill="1" applyBorder="1" applyAlignment="1">
      <alignment horizontal="center" vertical="center"/>
    </xf>
    <xf numFmtId="0" fontId="62" fillId="19" borderId="94" xfId="0" applyFont="1" applyFill="1" applyBorder="1" applyAlignment="1" applyProtection="1">
      <alignment horizontal="distributed" vertical="center"/>
      <protection locked="0"/>
    </xf>
    <xf numFmtId="0" fontId="62" fillId="19" borderId="27" xfId="0" applyFont="1" applyFill="1" applyBorder="1" applyAlignment="1" applyProtection="1">
      <alignment horizontal="distributed" vertical="center"/>
      <protection locked="0"/>
    </xf>
    <xf numFmtId="0" fontId="28" fillId="7" borderId="20" xfId="0" applyFont="1" applyFill="1" applyBorder="1" applyAlignment="1">
      <alignment horizontal="center" vertical="center"/>
    </xf>
    <xf numFmtId="0" fontId="28" fillId="7" borderId="21" xfId="0" applyFont="1" applyFill="1" applyBorder="1" applyAlignment="1">
      <alignment horizontal="center" vertical="center"/>
    </xf>
    <xf numFmtId="0" fontId="28" fillId="7" borderId="22" xfId="0" applyFont="1" applyFill="1" applyBorder="1" applyAlignment="1">
      <alignment horizontal="center" vertical="center"/>
    </xf>
    <xf numFmtId="0" fontId="28" fillId="7" borderId="23" xfId="0" applyFont="1" applyFill="1" applyBorder="1" applyAlignment="1">
      <alignment horizontal="center" vertical="center"/>
    </xf>
    <xf numFmtId="0" fontId="31" fillId="0" borderId="0" xfId="0" applyFont="1" applyAlignment="1">
      <alignment horizontal="center" vertical="center"/>
    </xf>
    <xf numFmtId="0" fontId="31" fillId="0" borderId="68" xfId="0" applyFont="1" applyBorder="1" applyAlignment="1">
      <alignment horizontal="center" vertical="center"/>
    </xf>
    <xf numFmtId="0" fontId="72" fillId="23" borderId="117" xfId="0" applyFont="1" applyFill="1" applyBorder="1" applyAlignment="1">
      <alignment horizontal="center" vertical="center" shrinkToFit="1"/>
    </xf>
    <xf numFmtId="0" fontId="72" fillId="0" borderId="0" xfId="0" applyFont="1" applyAlignment="1">
      <alignment horizontal="left" vertical="center" shrinkToFit="1"/>
    </xf>
    <xf numFmtId="0" fontId="0" fillId="12" borderId="58" xfId="0" applyFill="1" applyBorder="1" applyAlignment="1" applyProtection="1">
      <alignment horizontal="center" vertical="center"/>
      <protection locked="0"/>
    </xf>
    <xf numFmtId="0" fontId="0" fillId="12" borderId="17" xfId="0" applyFill="1" applyBorder="1" applyAlignment="1" applyProtection="1">
      <alignment horizontal="center" vertical="center"/>
      <protection locked="0"/>
    </xf>
    <xf numFmtId="0" fontId="0" fillId="0" borderId="0" xfId="0" applyAlignment="1">
      <alignment horizontal="left" vertical="center"/>
    </xf>
    <xf numFmtId="0" fontId="0" fillId="0" borderId="42" xfId="0" applyBorder="1" applyAlignment="1">
      <alignment horizontal="left" vertical="center"/>
    </xf>
    <xf numFmtId="0" fontId="0" fillId="0" borderId="73" xfId="0" applyBorder="1" applyAlignment="1">
      <alignment horizontal="left" vertical="center"/>
    </xf>
    <xf numFmtId="0" fontId="0" fillId="0" borderId="87" xfId="0" applyBorder="1" applyAlignment="1">
      <alignment horizontal="left" vertical="center"/>
    </xf>
    <xf numFmtId="0" fontId="72" fillId="11" borderId="117" xfId="0" applyFont="1" applyFill="1" applyBorder="1" applyAlignment="1">
      <alignment horizontal="center" vertical="center" shrinkToFit="1"/>
    </xf>
    <xf numFmtId="0" fontId="72" fillId="22" borderId="117" xfId="0" applyFont="1" applyFill="1" applyBorder="1" applyAlignment="1">
      <alignment horizontal="center" vertical="center" shrinkToFit="1"/>
    </xf>
    <xf numFmtId="0" fontId="72" fillId="20" borderId="117" xfId="0" applyFont="1" applyFill="1" applyBorder="1" applyAlignment="1">
      <alignment horizontal="center" vertical="center" shrinkToFit="1"/>
    </xf>
    <xf numFmtId="0" fontId="0" fillId="0" borderId="117" xfId="0" applyBorder="1" applyAlignment="1">
      <alignment horizontal="center" vertical="center"/>
    </xf>
    <xf numFmtId="0" fontId="29" fillId="0" borderId="0" xfId="0" applyFont="1" applyAlignment="1">
      <alignment horizontal="center" vertical="center" wrapText="1"/>
    </xf>
    <xf numFmtId="0" fontId="19" fillId="0" borderId="73" xfId="0" applyFont="1" applyBorder="1" applyAlignment="1">
      <alignment horizontal="center" vertical="center"/>
    </xf>
    <xf numFmtId="0" fontId="19" fillId="0" borderId="61" xfId="0" applyFont="1" applyBorder="1" applyAlignment="1">
      <alignment horizontal="center" vertical="center"/>
    </xf>
    <xf numFmtId="0" fontId="19" fillId="0" borderId="87"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Alignment="1">
      <alignment horizontal="left" vertical="center"/>
    </xf>
    <xf numFmtId="0" fontId="19" fillId="0" borderId="2" xfId="0" applyFont="1" applyBorder="1" applyAlignment="1">
      <alignment horizontal="center" vertical="center"/>
    </xf>
    <xf numFmtId="0" fontId="20" fillId="0" borderId="61" xfId="0" applyFont="1" applyBorder="1" applyAlignment="1" applyProtection="1">
      <alignment horizontal="distributed" vertical="center"/>
      <protection locked="0"/>
    </xf>
    <xf numFmtId="0" fontId="20" fillId="0" borderId="18" xfId="0" applyFont="1" applyBorder="1" applyAlignment="1" applyProtection="1">
      <alignment horizontal="distributed" vertical="center"/>
      <protection locked="0"/>
    </xf>
    <xf numFmtId="0" fontId="19" fillId="0" borderId="74"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114" xfId="0" applyFont="1" applyBorder="1" applyAlignment="1">
      <alignment horizontal="center" vertical="center"/>
    </xf>
    <xf numFmtId="0" fontId="19" fillId="0" borderId="7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20" fillId="0" borderId="114" xfId="0" applyFont="1" applyBorder="1" applyAlignment="1">
      <alignment horizontal="center" vertical="center"/>
    </xf>
    <xf numFmtId="0" fontId="20" fillId="0" borderId="55" xfId="0" applyFont="1" applyBorder="1" applyAlignment="1">
      <alignment horizontal="center" vertical="center"/>
    </xf>
    <xf numFmtId="0" fontId="20" fillId="0" borderId="112" xfId="0" applyFont="1" applyBorder="1" applyAlignment="1" applyProtection="1">
      <alignment horizontal="center" vertical="center"/>
      <protection locked="0"/>
    </xf>
    <xf numFmtId="0" fontId="20" fillId="0" borderId="113" xfId="0" applyFont="1" applyBorder="1" applyAlignment="1" applyProtection="1">
      <alignment horizontal="center" vertical="center"/>
      <protection locked="0"/>
    </xf>
    <xf numFmtId="0" fontId="20" fillId="0" borderId="73" xfId="0" applyFont="1" applyBorder="1" applyAlignment="1">
      <alignment horizontal="center" vertical="center"/>
    </xf>
    <xf numFmtId="0" fontId="20" fillId="0" borderId="22" xfId="0" applyFont="1" applyBorder="1" applyAlignment="1">
      <alignment horizontal="center" vertical="center"/>
    </xf>
    <xf numFmtId="0" fontId="20" fillId="0" borderId="61" xfId="0" applyFont="1" applyBorder="1" applyAlignment="1">
      <alignment horizontal="distributed" vertical="center"/>
    </xf>
    <xf numFmtId="0" fontId="20" fillId="0" borderId="18" xfId="0" applyFont="1" applyBorder="1" applyAlignment="1">
      <alignment horizontal="distributed" vertical="center"/>
    </xf>
    <xf numFmtId="0" fontId="20" fillId="0" borderId="74" xfId="0" applyFont="1" applyBorder="1" applyAlignment="1">
      <alignment horizontal="center" vertical="center"/>
    </xf>
    <xf numFmtId="0" fontId="20" fillId="0" borderId="56" xfId="0" applyFont="1" applyBorder="1" applyAlignment="1">
      <alignment horizontal="center" vertical="center"/>
    </xf>
    <xf numFmtId="0" fontId="25" fillId="0" borderId="114" xfId="0" applyFont="1" applyBorder="1" applyAlignment="1" applyProtection="1">
      <alignment horizontal="center" vertical="center"/>
      <protection locked="0"/>
    </xf>
    <xf numFmtId="0" fontId="25" fillId="0" borderId="87"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73"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7" fillId="0" borderId="0" xfId="0" applyFont="1" applyAlignment="1">
      <alignment horizontal="left" vertical="top" wrapText="1"/>
    </xf>
    <xf numFmtId="0" fontId="19" fillId="0" borderId="39" xfId="0" applyFont="1" applyBorder="1" applyAlignment="1">
      <alignment horizontal="center" vertical="center"/>
    </xf>
    <xf numFmtId="0" fontId="19" fillId="0" borderId="92" xfId="0" applyFont="1" applyBorder="1" applyAlignment="1">
      <alignment horizontal="center" vertical="center"/>
    </xf>
    <xf numFmtId="0" fontId="19" fillId="0" borderId="41" xfId="0" applyFont="1" applyBorder="1" applyAlignment="1">
      <alignment horizontal="center" vertical="center"/>
    </xf>
    <xf numFmtId="0" fontId="19" fillId="0" borderId="58" xfId="0" applyFont="1" applyBorder="1" applyAlignment="1">
      <alignment horizontal="center" vertical="center"/>
    </xf>
    <xf numFmtId="0" fontId="19" fillId="0" borderId="47" xfId="0" applyFont="1" applyBorder="1" applyAlignment="1">
      <alignment horizontal="center" vertical="center"/>
    </xf>
    <xf numFmtId="0" fontId="19" fillId="0" borderId="109" xfId="0" applyFont="1" applyBorder="1" applyAlignment="1">
      <alignment horizontal="center" vertical="center"/>
    </xf>
    <xf numFmtId="0" fontId="20" fillId="0" borderId="33" xfId="0" applyFont="1" applyBorder="1" applyAlignment="1">
      <alignment horizontal="right" vertical="center" shrinkToFit="1"/>
    </xf>
    <xf numFmtId="0" fontId="20" fillId="0" borderId="0" xfId="0" applyFont="1" applyAlignment="1">
      <alignment horizontal="right" vertical="center" shrinkToFit="1"/>
    </xf>
    <xf numFmtId="0" fontId="20" fillId="0" borderId="83" xfId="0" applyFont="1" applyBorder="1" applyAlignment="1">
      <alignment horizontal="right" vertical="center" shrinkToFit="1"/>
    </xf>
    <xf numFmtId="0" fontId="21" fillId="0" borderId="33" xfId="0" applyFont="1" applyBorder="1" applyAlignment="1">
      <alignment horizontal="left" vertical="center"/>
    </xf>
    <xf numFmtId="0" fontId="21" fillId="0" borderId="36" xfId="0" applyFont="1" applyBorder="1" applyAlignment="1">
      <alignment horizontal="left" vertical="center"/>
    </xf>
    <xf numFmtId="0" fontId="21" fillId="0" borderId="0" xfId="0" applyFont="1" applyAlignment="1">
      <alignment horizontal="left" vertical="center"/>
    </xf>
    <xf numFmtId="0" fontId="21" fillId="0" borderId="38" xfId="0" applyFont="1" applyBorder="1" applyAlignment="1">
      <alignment horizontal="left" vertical="center"/>
    </xf>
    <xf numFmtId="0" fontId="21" fillId="0" borderId="83" xfId="0" applyFont="1" applyBorder="1" applyAlignment="1">
      <alignment horizontal="left" vertical="center"/>
    </xf>
    <xf numFmtId="0" fontId="21" fillId="0" borderId="84" xfId="0" applyFont="1" applyBorder="1" applyAlignment="1">
      <alignment horizontal="left" vertical="center"/>
    </xf>
    <xf numFmtId="0" fontId="22" fillId="0" borderId="35" xfId="0" applyFont="1" applyBorder="1" applyAlignment="1">
      <alignment horizontal="center" vertical="center"/>
    </xf>
    <xf numFmtId="0" fontId="22" fillId="0" borderId="71" xfId="0" applyFont="1" applyBorder="1" applyAlignment="1">
      <alignment horizontal="center" vertical="center"/>
    </xf>
    <xf numFmtId="0" fontId="22" fillId="0" borderId="55" xfId="0" applyFont="1" applyBorder="1" applyAlignment="1">
      <alignment horizontal="center" vertical="center"/>
    </xf>
    <xf numFmtId="0" fontId="22" fillId="0" borderId="23" xfId="0" applyFont="1" applyBorder="1" applyAlignment="1">
      <alignment horizontal="center" vertical="center"/>
    </xf>
    <xf numFmtId="0" fontId="22" fillId="0" borderId="20" xfId="0" applyFont="1" applyBorder="1" applyAlignment="1">
      <alignment horizontal="center" vertical="center"/>
    </xf>
    <xf numFmtId="0" fontId="22" fillId="0" borderId="0" xfId="0" applyFont="1" applyAlignment="1">
      <alignment horizontal="center" vertical="center"/>
    </xf>
    <xf numFmtId="0" fontId="22" fillId="0" borderId="38"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56" xfId="0" applyFont="1" applyBorder="1" applyAlignment="1">
      <alignment horizontal="center" vertical="center"/>
    </xf>
    <xf numFmtId="0" fontId="20" fillId="0" borderId="110" xfId="0" applyFont="1" applyBorder="1" applyAlignment="1">
      <alignment horizontal="center" vertical="center"/>
    </xf>
    <xf numFmtId="0" fontId="20" fillId="0" borderId="111" xfId="0" applyFont="1" applyBorder="1" applyAlignment="1">
      <alignment horizontal="center" vertical="center"/>
    </xf>
    <xf numFmtId="0" fontId="6"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6" fillId="0" borderId="98" xfId="0" applyFont="1" applyBorder="1" applyAlignment="1">
      <alignment horizontal="center" vertical="center"/>
    </xf>
    <xf numFmtId="0" fontId="6" fillId="0" borderId="59" xfId="0" applyFont="1" applyBorder="1" applyAlignment="1">
      <alignment horizontal="center" vertical="center"/>
    </xf>
    <xf numFmtId="0" fontId="6" fillId="0" borderId="48" xfId="0" applyFont="1" applyBorder="1" applyAlignment="1">
      <alignment horizontal="distributed" vertical="center"/>
    </xf>
    <xf numFmtId="0" fontId="6" fillId="0" borderId="109" xfId="0" applyFont="1" applyBorder="1" applyAlignment="1">
      <alignment horizontal="center" vertical="center"/>
    </xf>
    <xf numFmtId="0" fontId="9" fillId="0" borderId="48" xfId="0" applyFont="1" applyBorder="1" applyAlignment="1">
      <alignment horizontal="distributed" vertical="center"/>
    </xf>
    <xf numFmtId="0" fontId="6" fillId="0" borderId="57" xfId="0" applyFont="1" applyBorder="1" applyAlignment="1">
      <alignment horizontal="center" vertical="center"/>
    </xf>
    <xf numFmtId="0" fontId="6" fillId="0" borderId="17" xfId="0" applyFont="1" applyBorder="1" applyAlignment="1">
      <alignment horizontal="center" vertical="center"/>
    </xf>
    <xf numFmtId="0" fontId="6" fillId="0" borderId="42" xfId="0" applyFont="1" applyBorder="1" applyAlignment="1">
      <alignment horizontal="distributed" vertical="center"/>
    </xf>
    <xf numFmtId="0" fontId="6" fillId="0" borderId="58" xfId="0" applyFont="1" applyBorder="1" applyAlignment="1">
      <alignment horizontal="center" vertical="center"/>
    </xf>
    <xf numFmtId="0" fontId="9" fillId="0" borderId="42" xfId="0" applyFont="1" applyBorder="1" applyAlignment="1">
      <alignment horizontal="distributed" vertical="center"/>
    </xf>
    <xf numFmtId="0" fontId="9" fillId="0" borderId="0" xfId="0" applyFont="1" applyAlignment="1">
      <alignment horizontal="center" vertical="center"/>
    </xf>
    <xf numFmtId="0" fontId="48" fillId="0" borderId="42" xfId="0" applyFont="1" applyBorder="1" applyAlignment="1">
      <alignment horizontal="distributed" vertical="center"/>
    </xf>
    <xf numFmtId="0" fontId="50" fillId="0" borderId="0" xfId="0" applyFont="1" applyAlignment="1">
      <alignment horizontal="distributed" vertical="center"/>
    </xf>
    <xf numFmtId="0" fontId="48" fillId="0" borderId="18" xfId="0" applyFont="1" applyBorder="1" applyAlignment="1">
      <alignment horizontal="distributed" vertical="center"/>
    </xf>
    <xf numFmtId="0" fontId="48" fillId="0" borderId="0" xfId="0" applyFont="1" applyAlignment="1">
      <alignment horizontal="distributed" vertical="center"/>
    </xf>
    <xf numFmtId="0" fontId="48" fillId="0" borderId="53" xfId="0" applyFont="1" applyBorder="1" applyAlignment="1">
      <alignment horizontal="distributed" vertical="center"/>
    </xf>
    <xf numFmtId="0" fontId="49" fillId="0" borderId="53" xfId="0" applyFont="1" applyBorder="1" applyAlignment="1">
      <alignment horizontal="distributed" vertical="center"/>
    </xf>
    <xf numFmtId="0" fontId="48" fillId="0" borderId="53" xfId="0" applyFont="1" applyBorder="1" applyAlignment="1">
      <alignment horizontal="left" vertical="center"/>
    </xf>
    <xf numFmtId="0" fontId="37" fillId="0" borderId="73" xfId="0" applyFont="1" applyBorder="1" applyAlignment="1" applyProtection="1">
      <alignment horizontal="center" vertical="center"/>
      <protection locked="0"/>
    </xf>
    <xf numFmtId="0" fontId="37" fillId="0" borderId="61" xfId="0" applyFont="1" applyBorder="1" applyAlignment="1" applyProtection="1">
      <alignment horizontal="center" vertical="center"/>
      <protection locked="0"/>
    </xf>
    <xf numFmtId="0" fontId="37" fillId="0" borderId="87"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21" xfId="0"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32" fillId="0" borderId="0" xfId="0" applyFont="1" applyAlignment="1">
      <alignment horizontal="left"/>
    </xf>
    <xf numFmtId="0" fontId="32" fillId="0" borderId="18" xfId="0" applyFont="1" applyBorder="1" applyAlignment="1">
      <alignment horizontal="left"/>
    </xf>
    <xf numFmtId="0" fontId="92" fillId="0" borderId="0" xfId="0" applyFont="1" applyAlignment="1">
      <alignment horizontal="center" vertical="center"/>
    </xf>
    <xf numFmtId="0" fontId="92" fillId="0" borderId="18" xfId="0" applyFont="1" applyBorder="1" applyAlignment="1">
      <alignment horizontal="center" vertical="center"/>
    </xf>
    <xf numFmtId="0" fontId="36" fillId="0" borderId="0" xfId="0" applyFont="1" applyAlignment="1">
      <alignment horizontal="left"/>
    </xf>
    <xf numFmtId="0" fontId="33" fillId="0" borderId="0" xfId="0" applyFont="1" applyAlignment="1">
      <alignment horizontal="center"/>
    </xf>
    <xf numFmtId="0" fontId="34" fillId="0" borderId="0" xfId="0" applyFont="1" applyAlignment="1" applyProtection="1">
      <alignment horizontal="center" vertical="center"/>
      <protection locked="0"/>
    </xf>
    <xf numFmtId="0" fontId="30" fillId="0" borderId="0" xfId="0" applyFont="1" applyAlignment="1">
      <alignment horizontal="left" vertical="center" wrapText="1"/>
    </xf>
    <xf numFmtId="0" fontId="31" fillId="0" borderId="0" xfId="0" applyFont="1" applyAlignment="1">
      <alignment horizontal="center"/>
    </xf>
    <xf numFmtId="0" fontId="31" fillId="0" borderId="18" xfId="0" applyFont="1" applyBorder="1" applyAlignment="1">
      <alignment horizontal="center"/>
    </xf>
    <xf numFmtId="0" fontId="32" fillId="0" borderId="0" xfId="0" applyFont="1" applyAlignment="1">
      <alignment horizontal="center" shrinkToFit="1"/>
    </xf>
    <xf numFmtId="0" fontId="32" fillId="0" borderId="18" xfId="0" applyFont="1" applyBorder="1" applyAlignment="1">
      <alignment horizontal="center" shrinkToFit="1"/>
    </xf>
    <xf numFmtId="0" fontId="30" fillId="0" borderId="0" xfId="0" applyFont="1" applyAlignment="1">
      <alignment horizontal="left" vertical="top" wrapText="1"/>
    </xf>
    <xf numFmtId="14" fontId="0" fillId="12" borderId="0" xfId="0" applyNumberFormat="1" applyFill="1" applyAlignment="1" applyProtection="1">
      <alignment horizontal="center" vertical="center"/>
      <protection locked="0"/>
    </xf>
    <xf numFmtId="0" fontId="0" fillId="12" borderId="0" xfId="0" applyFill="1" applyAlignment="1" applyProtection="1">
      <alignment horizontal="center" vertical="center"/>
      <protection locked="0"/>
    </xf>
    <xf numFmtId="176" fontId="6" fillId="0" borderId="0" xfId="0" applyNumberFormat="1" applyFont="1" applyAlignment="1">
      <alignment horizontal="center" vertical="center"/>
    </xf>
    <xf numFmtId="0" fontId="95" fillId="0" borderId="27" xfId="0" applyFont="1" applyBorder="1" applyAlignment="1">
      <alignment horizontal="center" vertical="center"/>
    </xf>
    <xf numFmtId="0" fontId="95" fillId="0" borderId="69" xfId="0" applyFont="1" applyBorder="1" applyAlignment="1">
      <alignment horizontal="center" vertical="center"/>
    </xf>
    <xf numFmtId="0" fontId="95" fillId="0" borderId="28" xfId="0" applyFont="1" applyBorder="1" applyAlignment="1">
      <alignment horizontal="center" vertical="center"/>
    </xf>
    <xf numFmtId="0" fontId="95" fillId="0" borderId="3" xfId="0" applyFont="1" applyBorder="1" applyAlignment="1">
      <alignment horizontal="center" vertical="center"/>
    </xf>
    <xf numFmtId="0" fontId="95" fillId="0" borderId="5" xfId="0" applyFont="1" applyBorder="1" applyAlignment="1">
      <alignment horizontal="center" vertical="center"/>
    </xf>
    <xf numFmtId="0" fontId="95"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18" xfId="0" applyFont="1" applyBorder="1" applyAlignment="1">
      <alignment horizontal="center" vertical="center"/>
    </xf>
    <xf numFmtId="0" fontId="18" fillId="0" borderId="42"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0" fillId="0" borderId="5" xfId="0" applyFont="1" applyBorder="1" applyAlignment="1">
      <alignment horizontal="distributed" vertical="center"/>
    </xf>
    <xf numFmtId="0" fontId="7" fillId="0" borderId="22" xfId="0" applyFont="1" applyBorder="1" applyAlignment="1">
      <alignment horizontal="right" vertical="center"/>
    </xf>
    <xf numFmtId="0" fontId="7" fillId="0" borderId="18" xfId="0" applyFont="1" applyBorder="1" applyAlignment="1">
      <alignment horizontal="right" vertical="center"/>
    </xf>
    <xf numFmtId="0" fontId="7" fillId="0" borderId="18" xfId="0" applyFont="1" applyBorder="1" applyAlignment="1">
      <alignment horizontal="left" vertical="center"/>
    </xf>
    <xf numFmtId="0" fontId="11" fillId="0" borderId="1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0" fontId="10" fillId="0" borderId="13" xfId="0" applyFont="1" applyBorder="1" applyAlignment="1">
      <alignment horizontal="distributed"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6"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94" fillId="0" borderId="5" xfId="0" applyFont="1" applyBorder="1" applyAlignment="1">
      <alignment horizontal="distributed" vertical="center"/>
    </xf>
    <xf numFmtId="0" fontId="96" fillId="0" borderId="3" xfId="0" applyFont="1" applyBorder="1" applyAlignment="1">
      <alignment horizontal="center" vertical="center" shrinkToFit="1"/>
    </xf>
    <xf numFmtId="0" fontId="96" fillId="0" borderId="5" xfId="0" applyFont="1" applyBorder="1" applyAlignment="1">
      <alignment horizontal="center" vertical="center" shrinkToFit="1"/>
    </xf>
    <xf numFmtId="0" fontId="96" fillId="0" borderId="12" xfId="0" applyFont="1" applyBorder="1" applyAlignment="1">
      <alignment horizontal="center" vertical="center" shrinkToFit="1"/>
    </xf>
    <xf numFmtId="0" fontId="18" fillId="0" borderId="17" xfId="0" applyFont="1" applyBorder="1" applyAlignment="1">
      <alignment horizontal="center" vertical="center"/>
    </xf>
    <xf numFmtId="0" fontId="94" fillId="0" borderId="10" xfId="0" applyFont="1" applyBorder="1" applyAlignment="1">
      <alignment horizontal="distributed" vertical="center"/>
    </xf>
    <xf numFmtId="0" fontId="96" fillId="0" borderId="27" xfId="0" applyFont="1" applyBorder="1" applyAlignment="1">
      <alignment horizontal="center" vertical="center" shrinkToFit="1"/>
    </xf>
    <xf numFmtId="0" fontId="96" fillId="0" borderId="69" xfId="0" applyFont="1" applyBorder="1" applyAlignment="1">
      <alignment horizontal="center" vertical="center" shrinkToFit="1"/>
    </xf>
    <xf numFmtId="0" fontId="96" fillId="0" borderId="85" xfId="0" applyFont="1" applyBorder="1" applyAlignment="1">
      <alignment horizontal="center" vertical="center" shrinkToFit="1"/>
    </xf>
    <xf numFmtId="0" fontId="9" fillId="0" borderId="73" xfId="0" applyFont="1" applyBorder="1" applyAlignment="1">
      <alignment horizontal="center" vertical="center"/>
    </xf>
    <xf numFmtId="0" fontId="9" fillId="0" borderId="61" xfId="0" applyFont="1" applyBorder="1" applyAlignment="1">
      <alignment horizontal="center" vertical="center"/>
    </xf>
    <xf numFmtId="0" fontId="9" fillId="0" borderId="87" xfId="0" applyFont="1" applyBorder="1" applyAlignment="1">
      <alignment horizontal="center" vertical="center"/>
    </xf>
    <xf numFmtId="0" fontId="6" fillId="0" borderId="0" xfId="0" applyFont="1">
      <alignment vertical="center"/>
    </xf>
    <xf numFmtId="0" fontId="7" fillId="0" borderId="0" xfId="0" applyFont="1" applyAlignment="1">
      <alignment horizontal="distributed" vertical="center"/>
    </xf>
    <xf numFmtId="0" fontId="7" fillId="0" borderId="20"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11" fillId="0" borderId="0" xfId="0" applyFont="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0" fillId="0" borderId="11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6" xfId="0" applyFont="1" applyBorder="1" applyAlignment="1" applyProtection="1">
      <alignment horizontal="center" vertical="center"/>
      <protection locked="0"/>
    </xf>
    <xf numFmtId="0" fontId="16" fillId="0" borderId="102" xfId="0" applyFont="1" applyBorder="1" applyAlignment="1">
      <alignment horizontal="center" vertical="center"/>
    </xf>
    <xf numFmtId="0" fontId="16" fillId="0" borderId="4" xfId="0" applyFont="1" applyBorder="1" applyAlignment="1">
      <alignment horizontal="center" vertical="center"/>
    </xf>
    <xf numFmtId="0" fontId="12" fillId="0" borderId="5"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0" fillId="0" borderId="5" xfId="0" applyFont="1" applyBorder="1" applyAlignment="1" applyProtection="1">
      <alignment horizontal="center" vertical="center"/>
      <protection locked="0"/>
    </xf>
    <xf numFmtId="0" fontId="16" fillId="0" borderId="105" xfId="0" applyFont="1" applyBorder="1" applyAlignment="1">
      <alignment horizontal="center" vertical="center"/>
    </xf>
    <xf numFmtId="0" fontId="16"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5" fillId="0" borderId="15" xfId="0" applyFont="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6" fillId="0" borderId="101"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0" fillId="0" borderId="13" xfId="0" applyFont="1" applyBorder="1" applyAlignment="1" applyProtection="1">
      <alignment horizontal="center" vertical="center"/>
      <protection locked="0"/>
    </xf>
    <xf numFmtId="0" fontId="16" fillId="0" borderId="90"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9" fillId="0" borderId="58" xfId="0" applyFont="1" applyBorder="1" applyAlignment="1">
      <alignment vertical="center" wrapText="1"/>
    </xf>
    <xf numFmtId="0" fontId="9" fillId="0" borderId="42" xfId="0" applyFont="1" applyBorder="1" applyAlignment="1">
      <alignment vertical="center" wrapText="1"/>
    </xf>
    <xf numFmtId="0" fontId="7" fillId="0" borderId="0" xfId="0" applyFont="1" applyAlignment="1">
      <alignment horizontal="right" vertical="center" shrinkToFit="1"/>
    </xf>
    <xf numFmtId="0" fontId="44" fillId="0" borderId="109" xfId="0" applyFont="1" applyBorder="1" applyAlignment="1">
      <alignment horizontal="center" vertical="center"/>
    </xf>
    <xf numFmtId="0" fontId="44" fillId="0" borderId="48" xfId="0" applyFont="1" applyBorder="1" applyAlignment="1">
      <alignment horizontal="center" vertical="center"/>
    </xf>
    <xf numFmtId="0" fontId="17" fillId="0" borderId="0" xfId="0" applyFont="1" applyAlignment="1">
      <alignment horizontal="center" vertical="center" shrinkToFit="1"/>
    </xf>
    <xf numFmtId="0" fontId="44" fillId="0" borderId="58" xfId="0" applyFont="1" applyBorder="1" applyAlignment="1">
      <alignment horizontal="center" vertical="center"/>
    </xf>
    <xf numFmtId="0" fontId="44" fillId="0" borderId="42" xfId="0" applyFont="1" applyBorder="1" applyAlignment="1">
      <alignment horizontal="center" vertical="center"/>
    </xf>
    <xf numFmtId="0" fontId="44" fillId="0" borderId="58" xfId="0" applyFont="1" applyBorder="1" applyAlignment="1" applyProtection="1">
      <alignment horizontal="center" vertical="center"/>
      <protection locked="0"/>
    </xf>
    <xf numFmtId="0" fontId="44" fillId="0" borderId="42" xfId="0" applyFont="1" applyBorder="1" applyAlignment="1" applyProtection="1">
      <alignment horizontal="center" vertical="center"/>
      <protection locked="0"/>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2" fillId="0" borderId="0" xfId="0" applyFont="1" applyAlignment="1">
      <alignment horizontal="distributed" vertical="center" justifyLastLine="1"/>
    </xf>
    <xf numFmtId="0" fontId="43" fillId="0" borderId="92" xfId="0" applyFont="1" applyBorder="1" applyAlignment="1">
      <alignment horizontal="center" vertical="center" shrinkToFit="1"/>
    </xf>
    <xf numFmtId="0" fontId="43" fillId="0" borderId="93" xfId="0" applyFont="1" applyBorder="1" applyAlignment="1">
      <alignment horizontal="center" vertical="center" shrinkToFit="1"/>
    </xf>
    <xf numFmtId="0" fontId="39" fillId="0" borderId="58" xfId="0" applyFont="1" applyBorder="1" applyAlignment="1">
      <alignment horizontal="center" vertical="center"/>
    </xf>
    <xf numFmtId="0" fontId="39" fillId="0" borderId="17" xfId="0" applyFont="1" applyBorder="1" applyAlignment="1">
      <alignment horizontal="center" vertical="center"/>
    </xf>
    <xf numFmtId="0" fontId="15" fillId="0" borderId="0" xfId="0" applyFont="1" applyAlignment="1">
      <alignment horizontal="center" vertical="center"/>
    </xf>
    <xf numFmtId="0" fontId="40" fillId="0" borderId="0" xfId="0" quotePrefix="1" applyFont="1" applyAlignment="1">
      <alignment horizontal="center" vertical="center"/>
    </xf>
    <xf numFmtId="0" fontId="39" fillId="0" borderId="18" xfId="0" applyFont="1" applyBorder="1" applyAlignment="1" applyProtection="1">
      <alignment horizontal="center" vertical="center"/>
      <protection locked="0"/>
    </xf>
    <xf numFmtId="0" fontId="39" fillId="0" borderId="0" xfId="0" applyFont="1" applyAlignment="1">
      <alignment horizontal="distributed" vertical="center"/>
    </xf>
    <xf numFmtId="0" fontId="15" fillId="0" borderId="0" xfId="0" applyFont="1">
      <alignment vertical="center"/>
    </xf>
    <xf numFmtId="0" fontId="15" fillId="24" borderId="0" xfId="0" applyFont="1" applyFill="1" applyAlignment="1" applyProtection="1">
      <alignment horizontal="center" vertical="center"/>
      <protection locked="0"/>
    </xf>
    <xf numFmtId="0" fontId="39" fillId="0" borderId="0" xfId="0" applyFont="1" applyAlignment="1">
      <alignment horizontal="center" vertical="center"/>
    </xf>
    <xf numFmtId="0" fontId="15" fillId="0" borderId="0" xfId="0" applyFont="1" applyAlignment="1" applyProtection="1">
      <alignment horizontal="center" vertical="center"/>
      <protection locked="0"/>
    </xf>
    <xf numFmtId="179" fontId="15" fillId="0" borderId="0" xfId="0" applyNumberFormat="1" applyFont="1" applyAlignment="1">
      <alignment horizontal="left" vertical="center"/>
    </xf>
    <xf numFmtId="0" fontId="38" fillId="0" borderId="2" xfId="0" applyFont="1" applyBorder="1" applyAlignment="1">
      <alignment horizontal="center" vertical="center"/>
    </xf>
    <xf numFmtId="0" fontId="69" fillId="0" borderId="0" xfId="0" applyFont="1" applyAlignment="1">
      <alignment horizontal="center" vertical="center"/>
    </xf>
    <xf numFmtId="0" fontId="15" fillId="0" borderId="0" xfId="0" quotePrefix="1" applyFont="1">
      <alignment vertical="center"/>
    </xf>
    <xf numFmtId="0" fontId="15" fillId="0" borderId="18" xfId="0" applyFont="1" applyBorder="1" applyAlignment="1">
      <alignment horizontal="center" vertical="center" shrinkToFit="1"/>
    </xf>
    <xf numFmtId="0" fontId="15" fillId="0" borderId="0" xfId="0" applyFont="1" applyAlignment="1">
      <alignment horizontal="right" vertical="center"/>
    </xf>
    <xf numFmtId="0" fontId="15" fillId="0" borderId="18" xfId="0" applyFont="1" applyBorder="1" applyAlignment="1">
      <alignment horizontal="center" vertical="center"/>
    </xf>
    <xf numFmtId="0" fontId="87" fillId="0" borderId="0" xfId="0" applyFont="1" applyAlignment="1">
      <alignment horizontal="center" vertical="center"/>
    </xf>
    <xf numFmtId="178" fontId="75" fillId="0" borderId="0" xfId="0" applyNumberFormat="1" applyFont="1" applyAlignment="1">
      <alignment horizontal="center" vertical="center"/>
    </xf>
    <xf numFmtId="0" fontId="75" fillId="0" borderId="18" xfId="0" applyFont="1" applyBorder="1" applyAlignment="1">
      <alignment horizontal="left" vertical="center"/>
    </xf>
    <xf numFmtId="0" fontId="75" fillId="0" borderId="18" xfId="0" applyFont="1" applyBorder="1" applyAlignment="1">
      <alignment horizontal="center" vertical="center"/>
    </xf>
  </cellXfs>
  <cellStyles count="1">
    <cellStyle name="標準" xfId="0" builtinId="0"/>
  </cellStyles>
  <dxfs count="6">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992189</xdr:colOff>
      <xdr:row>10</xdr:row>
      <xdr:rowOff>66674</xdr:rowOff>
    </xdr:from>
    <xdr:to>
      <xdr:col>1</xdr:col>
      <xdr:colOff>1483952</xdr:colOff>
      <xdr:row>10</xdr:row>
      <xdr:rowOff>66674</xdr:rowOff>
    </xdr:to>
    <xdr:cxnSp macro="">
      <xdr:nvCxnSpPr>
        <xdr:cNvPr id="3" name="直線矢印コネクタ 2">
          <a:extLst>
            <a:ext uri="{FF2B5EF4-FFF2-40B4-BE49-F238E27FC236}">
              <a16:creationId xmlns:a16="http://schemas.microsoft.com/office/drawing/2014/main" id="{4EED443C-A3CF-874C-9815-19848FC9250E}"/>
            </a:ext>
          </a:extLst>
        </xdr:cNvPr>
        <xdr:cNvCxnSpPr/>
      </xdr:nvCxnSpPr>
      <xdr:spPr>
        <a:xfrm>
          <a:off x="1447801" y="1619250"/>
          <a:ext cx="51434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22</xdr:row>
      <xdr:rowOff>47624</xdr:rowOff>
    </xdr:from>
    <xdr:to>
      <xdr:col>0</xdr:col>
      <xdr:colOff>280989</xdr:colOff>
      <xdr:row>28</xdr:row>
      <xdr:rowOff>101608</xdr:rowOff>
    </xdr:to>
    <xdr:cxnSp macro="">
      <xdr:nvCxnSpPr>
        <xdr:cNvPr id="11" name="直線矢印コネクタ 10">
          <a:extLst>
            <a:ext uri="{FF2B5EF4-FFF2-40B4-BE49-F238E27FC236}">
              <a16:creationId xmlns:a16="http://schemas.microsoft.com/office/drawing/2014/main" id="{84D27567-6E32-F0AA-06EC-5F9A4A4CD2BD}"/>
            </a:ext>
          </a:extLst>
        </xdr:cNvPr>
        <xdr:cNvCxnSpPr/>
      </xdr:nvCxnSpPr>
      <xdr:spPr>
        <a:xfrm flipH="1">
          <a:off x="285750" y="3829050"/>
          <a:ext cx="9525" cy="10858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4763</xdr:colOff>
      <xdr:row>16</xdr:row>
      <xdr:rowOff>0</xdr:rowOff>
    </xdr:from>
    <xdr:to>
      <xdr:col>25</xdr:col>
      <xdr:colOff>214313</xdr:colOff>
      <xdr:row>16</xdr:row>
      <xdr:rowOff>0</xdr:rowOff>
    </xdr:to>
    <xdr:sp macro="" textlink="">
      <xdr:nvSpPr>
        <xdr:cNvPr id="12996" name="Line 30">
          <a:extLst>
            <a:ext uri="{FF2B5EF4-FFF2-40B4-BE49-F238E27FC236}">
              <a16:creationId xmlns:a16="http://schemas.microsoft.com/office/drawing/2014/main" id="{AC22A02B-08FA-FA3E-C308-B8CC45230391}"/>
            </a:ext>
          </a:extLst>
        </xdr:cNvPr>
        <xdr:cNvSpPr>
          <a:spLocks noChangeShapeType="1"/>
        </xdr:cNvSpPr>
      </xdr:nvSpPr>
      <xdr:spPr bwMode="auto">
        <a:xfrm>
          <a:off x="4752975" y="3267075"/>
          <a:ext cx="738188" cy="0"/>
        </a:xfrm>
        <a:prstGeom prst="line">
          <a:avLst/>
        </a:prstGeom>
        <a:noFill/>
        <a:ln w="76200">
          <a:solidFill>
            <a:srgbClr val="FF99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161925</xdr:colOff>
      <xdr:row>4</xdr:row>
      <xdr:rowOff>0</xdr:rowOff>
    </xdr:from>
    <xdr:to>
      <xdr:col>26</xdr:col>
      <xdr:colOff>161925</xdr:colOff>
      <xdr:row>8</xdr:row>
      <xdr:rowOff>52388</xdr:rowOff>
    </xdr:to>
    <xdr:sp macro="" textlink="">
      <xdr:nvSpPr>
        <xdr:cNvPr id="12997" name="Line 32">
          <a:extLst>
            <a:ext uri="{FF2B5EF4-FFF2-40B4-BE49-F238E27FC236}">
              <a16:creationId xmlns:a16="http://schemas.microsoft.com/office/drawing/2014/main" id="{D483683D-E9D5-5096-63D6-AEC87403EAD2}"/>
            </a:ext>
          </a:extLst>
        </xdr:cNvPr>
        <xdr:cNvSpPr>
          <a:spLocks noChangeShapeType="1"/>
        </xdr:cNvSpPr>
      </xdr:nvSpPr>
      <xdr:spPr bwMode="auto">
        <a:xfrm>
          <a:off x="5657850" y="762000"/>
          <a:ext cx="0" cy="957263"/>
        </a:xfrm>
        <a:prstGeom prst="line">
          <a:avLst/>
        </a:prstGeom>
        <a:noFill/>
        <a:ln w="76200">
          <a:solidFill>
            <a:srgbClr val="FF99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23813</xdr:colOff>
      <xdr:row>22</xdr:row>
      <xdr:rowOff>0</xdr:rowOff>
    </xdr:from>
    <xdr:to>
      <xdr:col>46</xdr:col>
      <xdr:colOff>19050</xdr:colOff>
      <xdr:row>22</xdr:row>
      <xdr:rowOff>0</xdr:rowOff>
    </xdr:to>
    <xdr:sp macro="" textlink="">
      <xdr:nvSpPr>
        <xdr:cNvPr id="12998" name="Line 33">
          <a:extLst>
            <a:ext uri="{FF2B5EF4-FFF2-40B4-BE49-F238E27FC236}">
              <a16:creationId xmlns:a16="http://schemas.microsoft.com/office/drawing/2014/main" id="{C6A2A1F0-3782-8CE8-3D8A-5AC8D914D85C}"/>
            </a:ext>
          </a:extLst>
        </xdr:cNvPr>
        <xdr:cNvSpPr>
          <a:spLocks noChangeShapeType="1"/>
        </xdr:cNvSpPr>
      </xdr:nvSpPr>
      <xdr:spPr bwMode="auto">
        <a:xfrm>
          <a:off x="8567738" y="4410075"/>
          <a:ext cx="1052512" cy="0"/>
        </a:xfrm>
        <a:prstGeom prst="line">
          <a:avLst/>
        </a:prstGeom>
        <a:noFill/>
        <a:ln w="76200">
          <a:solidFill>
            <a:srgbClr val="FF99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90488</xdr:colOff>
      <xdr:row>3</xdr:row>
      <xdr:rowOff>171450</xdr:rowOff>
    </xdr:from>
    <xdr:to>
      <xdr:col>46</xdr:col>
      <xdr:colOff>90488</xdr:colOff>
      <xdr:row>8</xdr:row>
      <xdr:rowOff>23813</xdr:rowOff>
    </xdr:to>
    <xdr:sp macro="" textlink="">
      <xdr:nvSpPr>
        <xdr:cNvPr id="12999" name="Line 34">
          <a:extLst>
            <a:ext uri="{FF2B5EF4-FFF2-40B4-BE49-F238E27FC236}">
              <a16:creationId xmlns:a16="http://schemas.microsoft.com/office/drawing/2014/main" id="{B1A55897-B935-BD84-324F-B24765D254C1}"/>
            </a:ext>
          </a:extLst>
        </xdr:cNvPr>
        <xdr:cNvSpPr>
          <a:spLocks noChangeShapeType="1"/>
        </xdr:cNvSpPr>
      </xdr:nvSpPr>
      <xdr:spPr bwMode="auto">
        <a:xfrm>
          <a:off x="9691688" y="742950"/>
          <a:ext cx="0" cy="947738"/>
        </a:xfrm>
        <a:prstGeom prst="line">
          <a:avLst/>
        </a:prstGeom>
        <a:noFill/>
        <a:ln w="76200">
          <a:solidFill>
            <a:srgbClr val="FF99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90488</xdr:colOff>
      <xdr:row>18</xdr:row>
      <xdr:rowOff>0</xdr:rowOff>
    </xdr:from>
    <xdr:to>
      <xdr:col>48</xdr:col>
      <xdr:colOff>109538</xdr:colOff>
      <xdr:row>19</xdr:row>
      <xdr:rowOff>0</xdr:rowOff>
    </xdr:to>
    <xdr:sp macro="" textlink="">
      <xdr:nvSpPr>
        <xdr:cNvPr id="13000" name="Oval 37">
          <a:extLst>
            <a:ext uri="{FF2B5EF4-FFF2-40B4-BE49-F238E27FC236}">
              <a16:creationId xmlns:a16="http://schemas.microsoft.com/office/drawing/2014/main" id="{A10DDCDE-744F-AF7C-0E19-DE4260E87936}"/>
            </a:ext>
          </a:extLst>
        </xdr:cNvPr>
        <xdr:cNvSpPr>
          <a:spLocks noChangeArrowheads="1"/>
        </xdr:cNvSpPr>
      </xdr:nvSpPr>
      <xdr:spPr bwMode="auto">
        <a:xfrm>
          <a:off x="9910763" y="3648075"/>
          <a:ext cx="347662"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121098</xdr:colOff>
      <xdr:row>40</xdr:row>
      <xdr:rowOff>164694</xdr:rowOff>
    </xdr:from>
    <xdr:to>
      <xdr:col>30</xdr:col>
      <xdr:colOff>114227</xdr:colOff>
      <xdr:row>43</xdr:row>
      <xdr:rowOff>107621</xdr:rowOff>
    </xdr:to>
    <xdr:sp macro="" textlink="">
      <xdr:nvSpPr>
        <xdr:cNvPr id="8" name="AutoShape 38">
          <a:extLst>
            <a:ext uri="{FF2B5EF4-FFF2-40B4-BE49-F238E27FC236}">
              <a16:creationId xmlns:a16="http://schemas.microsoft.com/office/drawing/2014/main" id="{21FB97BE-0998-6AE5-292F-E8799E35036D}"/>
            </a:ext>
          </a:extLst>
        </xdr:cNvPr>
        <xdr:cNvSpPr>
          <a:spLocks noChangeArrowheads="1"/>
        </xdr:cNvSpPr>
      </xdr:nvSpPr>
      <xdr:spPr bwMode="auto">
        <a:xfrm>
          <a:off x="4870694" y="7914950"/>
          <a:ext cx="1569092" cy="504658"/>
        </a:xfrm>
        <a:prstGeom prst="wedgeEllipseCallout">
          <a:avLst>
            <a:gd name="adj1" fmla="val 43889"/>
            <a:gd name="adj2" fmla="val 108181"/>
          </a:avLst>
        </a:prstGeom>
        <a:solidFill>
          <a:srgbClr val="FFFFFF"/>
        </a:solidFill>
        <a:ln w="28575">
          <a:solidFill>
            <a:srgbClr val="0000FF"/>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合同チーム用に</a:t>
          </a:r>
        </a:p>
        <a:p>
          <a:pPr algn="l" rtl="0">
            <a:lnSpc>
              <a:spcPts val="1200"/>
            </a:lnSpc>
            <a:defRPr sz="1000"/>
          </a:pPr>
          <a:r>
            <a:rPr lang="ja-JP" altLang="en-US" sz="1100" b="1" i="0" u="none" strike="noStrike" baseline="0">
              <a:solidFill>
                <a:srgbClr val="FF0000"/>
              </a:solidFill>
              <a:latin typeface="ＭＳ Ｐゴシック"/>
              <a:ea typeface="ＭＳ Ｐゴシック"/>
            </a:rPr>
            <a:t>対応しました。</a:t>
          </a:r>
        </a:p>
      </xdr:txBody>
    </xdr:sp>
    <xdr:clientData/>
  </xdr:twoCellAnchor>
  <xdr:twoCellAnchor>
    <xdr:from>
      <xdr:col>17</xdr:col>
      <xdr:colOff>214313</xdr:colOff>
      <xdr:row>51</xdr:row>
      <xdr:rowOff>133350</xdr:rowOff>
    </xdr:from>
    <xdr:to>
      <xdr:col>19</xdr:col>
      <xdr:colOff>0</xdr:colOff>
      <xdr:row>53</xdr:row>
      <xdr:rowOff>38100</xdr:rowOff>
    </xdr:to>
    <xdr:sp macro="" textlink="">
      <xdr:nvSpPr>
        <xdr:cNvPr id="13002" name="Rectangle 36">
          <a:extLst>
            <a:ext uri="{FF2B5EF4-FFF2-40B4-BE49-F238E27FC236}">
              <a16:creationId xmlns:a16="http://schemas.microsoft.com/office/drawing/2014/main" id="{F71CD247-499B-7872-DC04-EA2C3D11FC23}"/>
            </a:ext>
          </a:extLst>
        </xdr:cNvPr>
        <xdr:cNvSpPr>
          <a:spLocks noChangeArrowheads="1"/>
        </xdr:cNvSpPr>
      </xdr:nvSpPr>
      <xdr:spPr bwMode="auto">
        <a:xfrm>
          <a:off x="3962400" y="10086975"/>
          <a:ext cx="223838" cy="285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44451</xdr:colOff>
      <xdr:row>6</xdr:row>
      <xdr:rowOff>136525</xdr:rowOff>
    </xdr:from>
    <xdr:to>
      <xdr:col>3</xdr:col>
      <xdr:colOff>418510</xdr:colOff>
      <xdr:row>6</xdr:row>
      <xdr:rowOff>136526</xdr:rowOff>
    </xdr:to>
    <xdr:cxnSp macro="">
      <xdr:nvCxnSpPr>
        <xdr:cNvPr id="4" name="直線矢印コネクタ 3">
          <a:extLst>
            <a:ext uri="{FF2B5EF4-FFF2-40B4-BE49-F238E27FC236}">
              <a16:creationId xmlns:a16="http://schemas.microsoft.com/office/drawing/2014/main" id="{627CF5AC-BBC5-7891-FCE4-5DA52A734A18}"/>
            </a:ext>
          </a:extLst>
        </xdr:cNvPr>
        <xdr:cNvCxnSpPr/>
      </xdr:nvCxnSpPr>
      <xdr:spPr>
        <a:xfrm flipH="1">
          <a:off x="2095501" y="1000125"/>
          <a:ext cx="40957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44451</xdr:colOff>
      <xdr:row>7</xdr:row>
      <xdr:rowOff>22226</xdr:rowOff>
    </xdr:from>
    <xdr:to>
      <xdr:col>3</xdr:col>
      <xdr:colOff>408337</xdr:colOff>
      <xdr:row>7</xdr:row>
      <xdr:rowOff>152242</xdr:rowOff>
    </xdr:to>
    <xdr:cxnSp macro="">
      <xdr:nvCxnSpPr>
        <xdr:cNvPr id="7" name="直線矢印コネクタ 6">
          <a:extLst>
            <a:ext uri="{FF2B5EF4-FFF2-40B4-BE49-F238E27FC236}">
              <a16:creationId xmlns:a16="http://schemas.microsoft.com/office/drawing/2014/main" id="{73662614-2DE5-9542-10F4-3BE1DA279A44}"/>
            </a:ext>
          </a:extLst>
        </xdr:cNvPr>
        <xdr:cNvCxnSpPr/>
      </xdr:nvCxnSpPr>
      <xdr:spPr>
        <a:xfrm flipH="1" flipV="1">
          <a:off x="2095501" y="1057276"/>
          <a:ext cx="390524" cy="1238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377825</xdr:colOff>
      <xdr:row>1</xdr:row>
      <xdr:rowOff>41275</xdr:rowOff>
    </xdr:from>
    <xdr:to>
      <xdr:col>8</xdr:col>
      <xdr:colOff>377826</xdr:colOff>
      <xdr:row>2</xdr:row>
      <xdr:rowOff>65617</xdr:rowOff>
    </xdr:to>
    <xdr:cxnSp macro="">
      <xdr:nvCxnSpPr>
        <xdr:cNvPr id="3" name="直線矢印コネクタ 2">
          <a:extLst>
            <a:ext uri="{FF2B5EF4-FFF2-40B4-BE49-F238E27FC236}">
              <a16:creationId xmlns:a16="http://schemas.microsoft.com/office/drawing/2014/main" id="{A3D8316F-A0DE-744C-14C4-A38D2E8B7C46}"/>
            </a:ext>
          </a:extLst>
        </xdr:cNvPr>
        <xdr:cNvCxnSpPr/>
      </xdr:nvCxnSpPr>
      <xdr:spPr>
        <a:xfrm>
          <a:off x="5162550" y="219075"/>
          <a:ext cx="1"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1144588</xdr:colOff>
      <xdr:row>1</xdr:row>
      <xdr:rowOff>38100</xdr:rowOff>
    </xdr:from>
    <xdr:to>
      <xdr:col>8</xdr:col>
      <xdr:colOff>1144589</xdr:colOff>
      <xdr:row>2</xdr:row>
      <xdr:rowOff>53989</xdr:rowOff>
    </xdr:to>
    <xdr:cxnSp macro="">
      <xdr:nvCxnSpPr>
        <xdr:cNvPr id="7" name="直線矢印コネクタ 6">
          <a:extLst>
            <a:ext uri="{FF2B5EF4-FFF2-40B4-BE49-F238E27FC236}">
              <a16:creationId xmlns:a16="http://schemas.microsoft.com/office/drawing/2014/main" id="{4D3DF8C8-6364-D5A9-B9D5-248DBDD91081}"/>
            </a:ext>
          </a:extLst>
        </xdr:cNvPr>
        <xdr:cNvCxnSpPr/>
      </xdr:nvCxnSpPr>
      <xdr:spPr>
        <a:xfrm>
          <a:off x="5972175" y="209550"/>
          <a:ext cx="1"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41275</xdr:colOff>
      <xdr:row>33</xdr:row>
      <xdr:rowOff>82549</xdr:rowOff>
    </xdr:from>
    <xdr:to>
      <xdr:col>6</xdr:col>
      <xdr:colOff>332066</xdr:colOff>
      <xdr:row>34</xdr:row>
      <xdr:rowOff>101599</xdr:rowOff>
    </xdr:to>
    <xdr:cxnSp macro="">
      <xdr:nvCxnSpPr>
        <xdr:cNvPr id="3" name="直線矢印コネクタ 2">
          <a:extLst>
            <a:ext uri="{FF2B5EF4-FFF2-40B4-BE49-F238E27FC236}">
              <a16:creationId xmlns:a16="http://schemas.microsoft.com/office/drawing/2014/main" id="{59F12D50-7268-01E0-C35D-1B97265F76FE}"/>
            </a:ext>
          </a:extLst>
        </xdr:cNvPr>
        <xdr:cNvCxnSpPr/>
      </xdr:nvCxnSpPr>
      <xdr:spPr>
        <a:xfrm flipH="1" flipV="1">
          <a:off x="4000500" y="4724400"/>
          <a:ext cx="1543050" cy="190500"/>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809625</xdr:colOff>
      <xdr:row>28</xdr:row>
      <xdr:rowOff>17462</xdr:rowOff>
    </xdr:from>
    <xdr:to>
      <xdr:col>6</xdr:col>
      <xdr:colOff>84753</xdr:colOff>
      <xdr:row>28</xdr:row>
      <xdr:rowOff>62923</xdr:rowOff>
    </xdr:to>
    <xdr:cxnSp macro="">
      <xdr:nvCxnSpPr>
        <xdr:cNvPr id="4" name="直線矢印コネクタ 3">
          <a:extLst>
            <a:ext uri="{FF2B5EF4-FFF2-40B4-BE49-F238E27FC236}">
              <a16:creationId xmlns:a16="http://schemas.microsoft.com/office/drawing/2014/main" id="{057FB1BF-CDD8-CB54-1E40-50778D23F77C}"/>
            </a:ext>
          </a:extLst>
        </xdr:cNvPr>
        <xdr:cNvCxnSpPr/>
      </xdr:nvCxnSpPr>
      <xdr:spPr>
        <a:xfrm flipH="1" flipV="1">
          <a:off x="4416425" y="4640262"/>
          <a:ext cx="426190" cy="5000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32</xdr:row>
      <xdr:rowOff>136525</xdr:rowOff>
    </xdr:from>
    <xdr:to>
      <xdr:col>0</xdr:col>
      <xdr:colOff>214313</xdr:colOff>
      <xdr:row>36</xdr:row>
      <xdr:rowOff>58</xdr:rowOff>
    </xdr:to>
    <xdr:cxnSp macro="">
      <xdr:nvCxnSpPr>
        <xdr:cNvPr id="5" name="直線矢印コネクタ 4">
          <a:extLst>
            <a:ext uri="{FF2B5EF4-FFF2-40B4-BE49-F238E27FC236}">
              <a16:creationId xmlns:a16="http://schemas.microsoft.com/office/drawing/2014/main" id="{DF59F3D2-B92A-DD74-B42A-D02B956A8329}"/>
            </a:ext>
          </a:extLst>
        </xdr:cNvPr>
        <xdr:cNvCxnSpPr/>
      </xdr:nvCxnSpPr>
      <xdr:spPr>
        <a:xfrm flipH="1">
          <a:off x="219075" y="4591050"/>
          <a:ext cx="9525" cy="552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38100</xdr:rowOff>
    </xdr:from>
    <xdr:to>
      <xdr:col>9</xdr:col>
      <xdr:colOff>0</xdr:colOff>
      <xdr:row>4</xdr:row>
      <xdr:rowOff>109538</xdr:rowOff>
    </xdr:to>
    <xdr:sp macro="" textlink="">
      <xdr:nvSpPr>
        <xdr:cNvPr id="32347" name="Oval 1">
          <a:extLst>
            <a:ext uri="{FF2B5EF4-FFF2-40B4-BE49-F238E27FC236}">
              <a16:creationId xmlns:a16="http://schemas.microsoft.com/office/drawing/2014/main" id="{C3C38B0B-4B9C-2EF6-2B70-3483DCD9EA8D}"/>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348" name="Oval 2">
          <a:extLst>
            <a:ext uri="{FF2B5EF4-FFF2-40B4-BE49-F238E27FC236}">
              <a16:creationId xmlns:a16="http://schemas.microsoft.com/office/drawing/2014/main" id="{98F2C41B-8895-D73F-AE91-56313CD62779}"/>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349" name="Oval 3">
          <a:extLst>
            <a:ext uri="{FF2B5EF4-FFF2-40B4-BE49-F238E27FC236}">
              <a16:creationId xmlns:a16="http://schemas.microsoft.com/office/drawing/2014/main" id="{8838402A-7159-E14A-1174-BEEFCFBEE5A5}"/>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350" name="Oval 4">
          <a:extLst>
            <a:ext uri="{FF2B5EF4-FFF2-40B4-BE49-F238E27FC236}">
              <a16:creationId xmlns:a16="http://schemas.microsoft.com/office/drawing/2014/main" id="{6BBA32DC-08EE-D229-682E-E4904E7F29EA}"/>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351" name="Oval 5">
          <a:extLst>
            <a:ext uri="{FF2B5EF4-FFF2-40B4-BE49-F238E27FC236}">
              <a16:creationId xmlns:a16="http://schemas.microsoft.com/office/drawing/2014/main" id="{243E282C-8116-53E3-D7B4-D4F978EB99EF}"/>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2" name="Oval 6">
          <a:extLst>
            <a:ext uri="{FF2B5EF4-FFF2-40B4-BE49-F238E27FC236}">
              <a16:creationId xmlns:a16="http://schemas.microsoft.com/office/drawing/2014/main" id="{152AD1BE-183A-4FEF-6AF0-FB48166633AA}"/>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3" name="Oval 7">
          <a:extLst>
            <a:ext uri="{FF2B5EF4-FFF2-40B4-BE49-F238E27FC236}">
              <a16:creationId xmlns:a16="http://schemas.microsoft.com/office/drawing/2014/main" id="{B7825E79-0589-9B50-D94E-BF43293E011D}"/>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4" name="Oval 8">
          <a:extLst>
            <a:ext uri="{FF2B5EF4-FFF2-40B4-BE49-F238E27FC236}">
              <a16:creationId xmlns:a16="http://schemas.microsoft.com/office/drawing/2014/main" id="{6902543C-071F-3691-8D38-18E7B3260D0E}"/>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5" name="Oval 9">
          <a:extLst>
            <a:ext uri="{FF2B5EF4-FFF2-40B4-BE49-F238E27FC236}">
              <a16:creationId xmlns:a16="http://schemas.microsoft.com/office/drawing/2014/main" id="{20DCD99E-13E4-BF0A-0A3F-4926A54F2AF6}"/>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6" name="Oval 10">
          <a:extLst>
            <a:ext uri="{FF2B5EF4-FFF2-40B4-BE49-F238E27FC236}">
              <a16:creationId xmlns:a16="http://schemas.microsoft.com/office/drawing/2014/main" id="{AC3D051D-E721-C6DA-783D-ECD511D872F5}"/>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7" name="Oval 11">
          <a:extLst>
            <a:ext uri="{FF2B5EF4-FFF2-40B4-BE49-F238E27FC236}">
              <a16:creationId xmlns:a16="http://schemas.microsoft.com/office/drawing/2014/main" id="{9372E022-2CD8-B11C-08B1-0A02B2E43606}"/>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8" name="Oval 12">
          <a:extLst>
            <a:ext uri="{FF2B5EF4-FFF2-40B4-BE49-F238E27FC236}">
              <a16:creationId xmlns:a16="http://schemas.microsoft.com/office/drawing/2014/main" id="{CC005109-F84C-2B1A-AB7E-463FAD680DBE}"/>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59" name="Oval 13">
          <a:extLst>
            <a:ext uri="{FF2B5EF4-FFF2-40B4-BE49-F238E27FC236}">
              <a16:creationId xmlns:a16="http://schemas.microsoft.com/office/drawing/2014/main" id="{C8D85C6B-CE33-63AE-3C5A-451B08CD43D7}"/>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60" name="Oval 14">
          <a:extLst>
            <a:ext uri="{FF2B5EF4-FFF2-40B4-BE49-F238E27FC236}">
              <a16:creationId xmlns:a16="http://schemas.microsoft.com/office/drawing/2014/main" id="{E42BE91D-02E4-E43E-4337-AF0B27261D18}"/>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361" name="Oval 15">
          <a:extLst>
            <a:ext uri="{FF2B5EF4-FFF2-40B4-BE49-F238E27FC236}">
              <a16:creationId xmlns:a16="http://schemas.microsoft.com/office/drawing/2014/main" id="{591373E7-6AF9-800D-F720-C4CC7244E5ED}"/>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50</xdr:row>
      <xdr:rowOff>0</xdr:rowOff>
    </xdr:from>
    <xdr:to>
      <xdr:col>9</xdr:col>
      <xdr:colOff>0</xdr:colOff>
      <xdr:row>50</xdr:row>
      <xdr:rowOff>0</xdr:rowOff>
    </xdr:to>
    <xdr:sp macro="" textlink="">
      <xdr:nvSpPr>
        <xdr:cNvPr id="32362" name="Oval 17">
          <a:extLst>
            <a:ext uri="{FF2B5EF4-FFF2-40B4-BE49-F238E27FC236}">
              <a16:creationId xmlns:a16="http://schemas.microsoft.com/office/drawing/2014/main" id="{C520D7C4-9C47-D7C8-D8B7-0BDFFFBC69FC}"/>
            </a:ext>
          </a:extLst>
        </xdr:cNvPr>
        <xdr:cNvSpPr>
          <a:spLocks noChangeArrowheads="1"/>
        </xdr:cNvSpPr>
      </xdr:nvSpPr>
      <xdr:spPr bwMode="auto">
        <a:xfrm>
          <a:off x="24860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50</xdr:row>
      <xdr:rowOff>0</xdr:rowOff>
    </xdr:from>
    <xdr:to>
      <xdr:col>9</xdr:col>
      <xdr:colOff>0</xdr:colOff>
      <xdr:row>50</xdr:row>
      <xdr:rowOff>0</xdr:rowOff>
    </xdr:to>
    <xdr:sp macro="" textlink="">
      <xdr:nvSpPr>
        <xdr:cNvPr id="32363" name="Oval 18">
          <a:extLst>
            <a:ext uri="{FF2B5EF4-FFF2-40B4-BE49-F238E27FC236}">
              <a16:creationId xmlns:a16="http://schemas.microsoft.com/office/drawing/2014/main" id="{97660DBB-A59D-69D6-FCA4-20F790BF3110}"/>
            </a:ext>
          </a:extLst>
        </xdr:cNvPr>
        <xdr:cNvSpPr>
          <a:spLocks noChangeArrowheads="1"/>
        </xdr:cNvSpPr>
      </xdr:nvSpPr>
      <xdr:spPr bwMode="auto">
        <a:xfrm>
          <a:off x="24860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50</xdr:row>
      <xdr:rowOff>0</xdr:rowOff>
    </xdr:from>
    <xdr:to>
      <xdr:col>9</xdr:col>
      <xdr:colOff>0</xdr:colOff>
      <xdr:row>50</xdr:row>
      <xdr:rowOff>0</xdr:rowOff>
    </xdr:to>
    <xdr:sp macro="" textlink="">
      <xdr:nvSpPr>
        <xdr:cNvPr id="32364" name="Oval 19">
          <a:extLst>
            <a:ext uri="{FF2B5EF4-FFF2-40B4-BE49-F238E27FC236}">
              <a16:creationId xmlns:a16="http://schemas.microsoft.com/office/drawing/2014/main" id="{BA6A2AF6-08A4-B26D-321B-E6FAA5B079EA}"/>
            </a:ext>
          </a:extLst>
        </xdr:cNvPr>
        <xdr:cNvSpPr>
          <a:spLocks noChangeArrowheads="1"/>
        </xdr:cNvSpPr>
      </xdr:nvSpPr>
      <xdr:spPr bwMode="auto">
        <a:xfrm>
          <a:off x="24860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50</xdr:row>
      <xdr:rowOff>0</xdr:rowOff>
    </xdr:from>
    <xdr:to>
      <xdr:col>9</xdr:col>
      <xdr:colOff>0</xdr:colOff>
      <xdr:row>50</xdr:row>
      <xdr:rowOff>0</xdr:rowOff>
    </xdr:to>
    <xdr:sp macro="" textlink="">
      <xdr:nvSpPr>
        <xdr:cNvPr id="32365" name="Oval 20">
          <a:extLst>
            <a:ext uri="{FF2B5EF4-FFF2-40B4-BE49-F238E27FC236}">
              <a16:creationId xmlns:a16="http://schemas.microsoft.com/office/drawing/2014/main" id="{F36499E8-38A4-D7D4-32F8-F2069B1DADF3}"/>
            </a:ext>
          </a:extLst>
        </xdr:cNvPr>
        <xdr:cNvSpPr>
          <a:spLocks noChangeArrowheads="1"/>
        </xdr:cNvSpPr>
      </xdr:nvSpPr>
      <xdr:spPr bwMode="auto">
        <a:xfrm>
          <a:off x="24860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50</xdr:row>
      <xdr:rowOff>0</xdr:rowOff>
    </xdr:from>
    <xdr:to>
      <xdr:col>9</xdr:col>
      <xdr:colOff>0</xdr:colOff>
      <xdr:row>50</xdr:row>
      <xdr:rowOff>0</xdr:rowOff>
    </xdr:to>
    <xdr:sp macro="" textlink="">
      <xdr:nvSpPr>
        <xdr:cNvPr id="32366" name="Oval 21">
          <a:extLst>
            <a:ext uri="{FF2B5EF4-FFF2-40B4-BE49-F238E27FC236}">
              <a16:creationId xmlns:a16="http://schemas.microsoft.com/office/drawing/2014/main" id="{542146B3-42C9-5CE3-A9E0-C7809529B877}"/>
            </a:ext>
          </a:extLst>
        </xdr:cNvPr>
        <xdr:cNvSpPr>
          <a:spLocks noChangeArrowheads="1"/>
        </xdr:cNvSpPr>
      </xdr:nvSpPr>
      <xdr:spPr bwMode="auto">
        <a:xfrm>
          <a:off x="24860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67" name="Oval 22">
          <a:extLst>
            <a:ext uri="{FF2B5EF4-FFF2-40B4-BE49-F238E27FC236}">
              <a16:creationId xmlns:a16="http://schemas.microsoft.com/office/drawing/2014/main" id="{D6A20BB2-17B5-A425-27A4-44612F2A0350}"/>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68" name="Oval 23">
          <a:extLst>
            <a:ext uri="{FF2B5EF4-FFF2-40B4-BE49-F238E27FC236}">
              <a16:creationId xmlns:a16="http://schemas.microsoft.com/office/drawing/2014/main" id="{11254822-1CDD-3029-10E7-F67A46CAEFBC}"/>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69" name="Oval 24">
          <a:extLst>
            <a:ext uri="{FF2B5EF4-FFF2-40B4-BE49-F238E27FC236}">
              <a16:creationId xmlns:a16="http://schemas.microsoft.com/office/drawing/2014/main" id="{0E33DCAC-4720-88FA-D8C7-D983002F14E1}"/>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0" name="Oval 25">
          <a:extLst>
            <a:ext uri="{FF2B5EF4-FFF2-40B4-BE49-F238E27FC236}">
              <a16:creationId xmlns:a16="http://schemas.microsoft.com/office/drawing/2014/main" id="{93170FA6-1A33-1B37-F864-B3683675DEFB}"/>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1" name="Oval 26">
          <a:extLst>
            <a:ext uri="{FF2B5EF4-FFF2-40B4-BE49-F238E27FC236}">
              <a16:creationId xmlns:a16="http://schemas.microsoft.com/office/drawing/2014/main" id="{FF2EBE8F-C4A9-49CC-257E-3A2E95D51AEC}"/>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2" name="Oval 27">
          <a:extLst>
            <a:ext uri="{FF2B5EF4-FFF2-40B4-BE49-F238E27FC236}">
              <a16:creationId xmlns:a16="http://schemas.microsoft.com/office/drawing/2014/main" id="{6D5A04AA-8A28-A7B2-7086-3086A3CEC658}"/>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3" name="Oval 28">
          <a:extLst>
            <a:ext uri="{FF2B5EF4-FFF2-40B4-BE49-F238E27FC236}">
              <a16:creationId xmlns:a16="http://schemas.microsoft.com/office/drawing/2014/main" id="{EE0664FC-75EC-C067-0976-DC8E2A6B5151}"/>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4" name="Oval 29">
          <a:extLst>
            <a:ext uri="{FF2B5EF4-FFF2-40B4-BE49-F238E27FC236}">
              <a16:creationId xmlns:a16="http://schemas.microsoft.com/office/drawing/2014/main" id="{3D8D1BFD-EAC9-4325-AA6B-8853C7ADFF8E}"/>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5" name="Oval 30">
          <a:extLst>
            <a:ext uri="{FF2B5EF4-FFF2-40B4-BE49-F238E27FC236}">
              <a16:creationId xmlns:a16="http://schemas.microsoft.com/office/drawing/2014/main" id="{3D6BA6FB-A261-79DF-5562-D53E8F1A08A4}"/>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32376" name="Oval 31">
          <a:extLst>
            <a:ext uri="{FF2B5EF4-FFF2-40B4-BE49-F238E27FC236}">
              <a16:creationId xmlns:a16="http://schemas.microsoft.com/office/drawing/2014/main" id="{176ECDA3-A6B3-156B-F55E-E6746DB43DD2}"/>
            </a:ext>
          </a:extLst>
        </xdr:cNvPr>
        <xdr:cNvSpPr>
          <a:spLocks noChangeArrowheads="1"/>
        </xdr:cNvSpPr>
      </xdr:nvSpPr>
      <xdr:spPr bwMode="auto">
        <a:xfrm>
          <a:off x="26003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377" name="Oval 32">
          <a:extLst>
            <a:ext uri="{FF2B5EF4-FFF2-40B4-BE49-F238E27FC236}">
              <a16:creationId xmlns:a16="http://schemas.microsoft.com/office/drawing/2014/main" id="{00F41014-0AF2-884A-D20D-AF21A3E65B3D}"/>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378" name="Oval 33">
          <a:extLst>
            <a:ext uri="{FF2B5EF4-FFF2-40B4-BE49-F238E27FC236}">
              <a16:creationId xmlns:a16="http://schemas.microsoft.com/office/drawing/2014/main" id="{48D3712F-FBC6-326C-C9E1-3BCDD47B2889}"/>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379" name="Oval 34">
          <a:extLst>
            <a:ext uri="{FF2B5EF4-FFF2-40B4-BE49-F238E27FC236}">
              <a16:creationId xmlns:a16="http://schemas.microsoft.com/office/drawing/2014/main" id="{026AA852-40A0-34B3-0862-72495BA8DF99}"/>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380" name="Oval 35">
          <a:extLst>
            <a:ext uri="{FF2B5EF4-FFF2-40B4-BE49-F238E27FC236}">
              <a16:creationId xmlns:a16="http://schemas.microsoft.com/office/drawing/2014/main" id="{ED10FE26-FCB0-B3B7-8D57-F62CCCBA873F}"/>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381" name="Oval 36">
          <a:extLst>
            <a:ext uri="{FF2B5EF4-FFF2-40B4-BE49-F238E27FC236}">
              <a16:creationId xmlns:a16="http://schemas.microsoft.com/office/drawing/2014/main" id="{D597F41E-6F41-68A4-0E1E-2B7A323314A4}"/>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2" name="Oval 37">
          <a:extLst>
            <a:ext uri="{FF2B5EF4-FFF2-40B4-BE49-F238E27FC236}">
              <a16:creationId xmlns:a16="http://schemas.microsoft.com/office/drawing/2014/main" id="{10513942-4215-E807-3ADD-7C5901D4CA79}"/>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3" name="Oval 38">
          <a:extLst>
            <a:ext uri="{FF2B5EF4-FFF2-40B4-BE49-F238E27FC236}">
              <a16:creationId xmlns:a16="http://schemas.microsoft.com/office/drawing/2014/main" id="{D5941965-40C7-6356-F006-285803E9958E}"/>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4" name="Oval 39">
          <a:extLst>
            <a:ext uri="{FF2B5EF4-FFF2-40B4-BE49-F238E27FC236}">
              <a16:creationId xmlns:a16="http://schemas.microsoft.com/office/drawing/2014/main" id="{70DF38EB-9394-5141-CD3A-A939D85E4516}"/>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5" name="Oval 40">
          <a:extLst>
            <a:ext uri="{FF2B5EF4-FFF2-40B4-BE49-F238E27FC236}">
              <a16:creationId xmlns:a16="http://schemas.microsoft.com/office/drawing/2014/main" id="{50F1B992-D49B-E3EB-2152-AFAB86F9EB28}"/>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6" name="Oval 41">
          <a:extLst>
            <a:ext uri="{FF2B5EF4-FFF2-40B4-BE49-F238E27FC236}">
              <a16:creationId xmlns:a16="http://schemas.microsoft.com/office/drawing/2014/main" id="{1FC3E922-6768-D37F-7D13-9AD82734171C}"/>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7" name="Oval 42">
          <a:extLst>
            <a:ext uri="{FF2B5EF4-FFF2-40B4-BE49-F238E27FC236}">
              <a16:creationId xmlns:a16="http://schemas.microsoft.com/office/drawing/2014/main" id="{290470B7-24D0-C717-C7E3-46D73678A331}"/>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8" name="Oval 43">
          <a:extLst>
            <a:ext uri="{FF2B5EF4-FFF2-40B4-BE49-F238E27FC236}">
              <a16:creationId xmlns:a16="http://schemas.microsoft.com/office/drawing/2014/main" id="{5F89F531-8BF3-3422-1CAD-21336480286B}"/>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89" name="Oval 44">
          <a:extLst>
            <a:ext uri="{FF2B5EF4-FFF2-40B4-BE49-F238E27FC236}">
              <a16:creationId xmlns:a16="http://schemas.microsoft.com/office/drawing/2014/main" id="{51C4F02F-4E1C-B3AE-F3DD-6B5C3BA5CC4A}"/>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90" name="Oval 45">
          <a:extLst>
            <a:ext uri="{FF2B5EF4-FFF2-40B4-BE49-F238E27FC236}">
              <a16:creationId xmlns:a16="http://schemas.microsoft.com/office/drawing/2014/main" id="{4D81D912-C299-A778-76FD-2F08F06CEC00}"/>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391" name="Oval 46">
          <a:extLst>
            <a:ext uri="{FF2B5EF4-FFF2-40B4-BE49-F238E27FC236}">
              <a16:creationId xmlns:a16="http://schemas.microsoft.com/office/drawing/2014/main" id="{DC63A380-1030-EDFA-C959-0DC3608F8DC6}"/>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2" name="Oval 48">
          <a:extLst>
            <a:ext uri="{FF2B5EF4-FFF2-40B4-BE49-F238E27FC236}">
              <a16:creationId xmlns:a16="http://schemas.microsoft.com/office/drawing/2014/main" id="{8E00AD87-D339-2DBC-A690-56AF1BF3EAA2}"/>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3" name="Oval 49">
          <a:extLst>
            <a:ext uri="{FF2B5EF4-FFF2-40B4-BE49-F238E27FC236}">
              <a16:creationId xmlns:a16="http://schemas.microsoft.com/office/drawing/2014/main" id="{B081AB32-618E-3342-DFC4-F15354022DDD}"/>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4" name="Oval 50">
          <a:extLst>
            <a:ext uri="{FF2B5EF4-FFF2-40B4-BE49-F238E27FC236}">
              <a16:creationId xmlns:a16="http://schemas.microsoft.com/office/drawing/2014/main" id="{89C0CCC7-6478-7E35-797C-30A47DE9CFD0}"/>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5" name="Oval 51">
          <a:extLst>
            <a:ext uri="{FF2B5EF4-FFF2-40B4-BE49-F238E27FC236}">
              <a16:creationId xmlns:a16="http://schemas.microsoft.com/office/drawing/2014/main" id="{68BE56BB-0878-9122-D807-DCD949DC9066}"/>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6" name="Oval 52">
          <a:extLst>
            <a:ext uri="{FF2B5EF4-FFF2-40B4-BE49-F238E27FC236}">
              <a16:creationId xmlns:a16="http://schemas.microsoft.com/office/drawing/2014/main" id="{C8E74E90-CC18-F6EA-3764-935B008787E7}"/>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7" name="Oval 53">
          <a:extLst>
            <a:ext uri="{FF2B5EF4-FFF2-40B4-BE49-F238E27FC236}">
              <a16:creationId xmlns:a16="http://schemas.microsoft.com/office/drawing/2014/main" id="{B212909F-EC6C-082F-46D8-301DA9F89C62}"/>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8" name="Oval 54">
          <a:extLst>
            <a:ext uri="{FF2B5EF4-FFF2-40B4-BE49-F238E27FC236}">
              <a16:creationId xmlns:a16="http://schemas.microsoft.com/office/drawing/2014/main" id="{1899CA8F-955F-A60C-0686-F4C8FAFB0BB9}"/>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399" name="Oval 55">
          <a:extLst>
            <a:ext uri="{FF2B5EF4-FFF2-40B4-BE49-F238E27FC236}">
              <a16:creationId xmlns:a16="http://schemas.microsoft.com/office/drawing/2014/main" id="{DC15A20A-882D-DF19-03A4-9614258C7715}"/>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0" name="Oval 56">
          <a:extLst>
            <a:ext uri="{FF2B5EF4-FFF2-40B4-BE49-F238E27FC236}">
              <a16:creationId xmlns:a16="http://schemas.microsoft.com/office/drawing/2014/main" id="{BCA8024F-89C1-14BF-0FEF-ADA0F69D050F}"/>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1" name="Oval 57">
          <a:extLst>
            <a:ext uri="{FF2B5EF4-FFF2-40B4-BE49-F238E27FC236}">
              <a16:creationId xmlns:a16="http://schemas.microsoft.com/office/drawing/2014/main" id="{D1627BF8-3DF7-6EAB-5175-0CCF1F7B27D9}"/>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2" name="Oval 58">
          <a:extLst>
            <a:ext uri="{FF2B5EF4-FFF2-40B4-BE49-F238E27FC236}">
              <a16:creationId xmlns:a16="http://schemas.microsoft.com/office/drawing/2014/main" id="{1F5384CB-8B15-A7DD-24D0-2116FC8A4560}"/>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3" name="Oval 59">
          <a:extLst>
            <a:ext uri="{FF2B5EF4-FFF2-40B4-BE49-F238E27FC236}">
              <a16:creationId xmlns:a16="http://schemas.microsoft.com/office/drawing/2014/main" id="{9012BD25-7069-2436-EEC0-51E17C3811AF}"/>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4" name="Oval 60">
          <a:extLst>
            <a:ext uri="{FF2B5EF4-FFF2-40B4-BE49-F238E27FC236}">
              <a16:creationId xmlns:a16="http://schemas.microsoft.com/office/drawing/2014/main" id="{EA19AB91-1668-F1D7-123D-F16482E3E65E}"/>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5" name="Oval 61">
          <a:extLst>
            <a:ext uri="{FF2B5EF4-FFF2-40B4-BE49-F238E27FC236}">
              <a16:creationId xmlns:a16="http://schemas.microsoft.com/office/drawing/2014/main" id="{5C9E11F5-3E9E-904B-A0D4-EEB205165F24}"/>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06" name="Oval 62">
          <a:extLst>
            <a:ext uri="{FF2B5EF4-FFF2-40B4-BE49-F238E27FC236}">
              <a16:creationId xmlns:a16="http://schemas.microsoft.com/office/drawing/2014/main" id="{FA87692B-7787-092F-66AA-5CE5CEE4DF82}"/>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07" name="Oval 64">
          <a:extLst>
            <a:ext uri="{FF2B5EF4-FFF2-40B4-BE49-F238E27FC236}">
              <a16:creationId xmlns:a16="http://schemas.microsoft.com/office/drawing/2014/main" id="{856B5C4E-804F-CA27-5A49-0416C49F0021}"/>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08" name="Oval 65">
          <a:extLst>
            <a:ext uri="{FF2B5EF4-FFF2-40B4-BE49-F238E27FC236}">
              <a16:creationId xmlns:a16="http://schemas.microsoft.com/office/drawing/2014/main" id="{9D3E5001-3B36-8621-CBB0-FDEA764A7FD4}"/>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09" name="Oval 66">
          <a:extLst>
            <a:ext uri="{FF2B5EF4-FFF2-40B4-BE49-F238E27FC236}">
              <a16:creationId xmlns:a16="http://schemas.microsoft.com/office/drawing/2014/main" id="{A4773080-66D0-E2B0-C7D7-01DC4BFCF2C3}"/>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0" name="Oval 67">
          <a:extLst>
            <a:ext uri="{FF2B5EF4-FFF2-40B4-BE49-F238E27FC236}">
              <a16:creationId xmlns:a16="http://schemas.microsoft.com/office/drawing/2014/main" id="{E21B502C-0364-E9DC-E723-84F2499A0692}"/>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1" name="Oval 68">
          <a:extLst>
            <a:ext uri="{FF2B5EF4-FFF2-40B4-BE49-F238E27FC236}">
              <a16:creationId xmlns:a16="http://schemas.microsoft.com/office/drawing/2014/main" id="{CF1DDE17-D3AC-1205-4F7E-1CEF787D9661}"/>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2" name="Oval 69">
          <a:extLst>
            <a:ext uri="{FF2B5EF4-FFF2-40B4-BE49-F238E27FC236}">
              <a16:creationId xmlns:a16="http://schemas.microsoft.com/office/drawing/2014/main" id="{C30B87D0-B733-F0F6-E570-850EE7658A0E}"/>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3" name="Oval 70">
          <a:extLst>
            <a:ext uri="{FF2B5EF4-FFF2-40B4-BE49-F238E27FC236}">
              <a16:creationId xmlns:a16="http://schemas.microsoft.com/office/drawing/2014/main" id="{2A9724BA-1088-C50B-76CE-D3050A2BC085}"/>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4" name="Oval 71">
          <a:extLst>
            <a:ext uri="{FF2B5EF4-FFF2-40B4-BE49-F238E27FC236}">
              <a16:creationId xmlns:a16="http://schemas.microsoft.com/office/drawing/2014/main" id="{E3E11BA2-4A66-79F3-3123-59EC59878B6B}"/>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5" name="Oval 72">
          <a:extLst>
            <a:ext uri="{FF2B5EF4-FFF2-40B4-BE49-F238E27FC236}">
              <a16:creationId xmlns:a16="http://schemas.microsoft.com/office/drawing/2014/main" id="{C898A581-2FE4-FD9E-94B6-2C7B3575D90A}"/>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6" name="Oval 73">
          <a:extLst>
            <a:ext uri="{FF2B5EF4-FFF2-40B4-BE49-F238E27FC236}">
              <a16:creationId xmlns:a16="http://schemas.microsoft.com/office/drawing/2014/main" id="{47C23EC8-0120-6C6A-E745-064E09F6208B}"/>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7" name="Oval 74">
          <a:extLst>
            <a:ext uri="{FF2B5EF4-FFF2-40B4-BE49-F238E27FC236}">
              <a16:creationId xmlns:a16="http://schemas.microsoft.com/office/drawing/2014/main" id="{96441220-D0E0-C1AC-E25E-E7DBB3AD59B1}"/>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8" name="Oval 75">
          <a:extLst>
            <a:ext uri="{FF2B5EF4-FFF2-40B4-BE49-F238E27FC236}">
              <a16:creationId xmlns:a16="http://schemas.microsoft.com/office/drawing/2014/main" id="{813E2CEC-12F5-6C86-E074-9E06F0BE1C95}"/>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19" name="Oval 76">
          <a:extLst>
            <a:ext uri="{FF2B5EF4-FFF2-40B4-BE49-F238E27FC236}">
              <a16:creationId xmlns:a16="http://schemas.microsoft.com/office/drawing/2014/main" id="{089EAD2E-3BF2-1AC2-B54C-E5EF2B5ECF85}"/>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20" name="Oval 77">
          <a:extLst>
            <a:ext uri="{FF2B5EF4-FFF2-40B4-BE49-F238E27FC236}">
              <a16:creationId xmlns:a16="http://schemas.microsoft.com/office/drawing/2014/main" id="{39E0E690-3E77-0BBE-4634-C158F0AEB90D}"/>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21" name="Oval 78">
          <a:extLst>
            <a:ext uri="{FF2B5EF4-FFF2-40B4-BE49-F238E27FC236}">
              <a16:creationId xmlns:a16="http://schemas.microsoft.com/office/drawing/2014/main" id="{C5C04EC3-F836-6F7E-6C04-F94CD7ACC4EA}"/>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2</xdr:row>
      <xdr:rowOff>38100</xdr:rowOff>
    </xdr:from>
    <xdr:to>
      <xdr:col>29</xdr:col>
      <xdr:colOff>0</xdr:colOff>
      <xdr:row>4</xdr:row>
      <xdr:rowOff>109538</xdr:rowOff>
    </xdr:to>
    <xdr:sp macro="" textlink="">
      <xdr:nvSpPr>
        <xdr:cNvPr id="32422" name="Oval 94">
          <a:extLst>
            <a:ext uri="{FF2B5EF4-FFF2-40B4-BE49-F238E27FC236}">
              <a16:creationId xmlns:a16="http://schemas.microsoft.com/office/drawing/2014/main" id="{DCC65DD6-34E1-8A83-F2AB-07FE01423B3B}"/>
            </a:ext>
          </a:extLst>
        </xdr:cNvPr>
        <xdr:cNvSpPr>
          <a:spLocks noChangeArrowheads="1"/>
        </xdr:cNvSpPr>
      </xdr:nvSpPr>
      <xdr:spPr bwMode="auto">
        <a:xfrm>
          <a:off x="76676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50</xdr:row>
      <xdr:rowOff>0</xdr:rowOff>
    </xdr:from>
    <xdr:to>
      <xdr:col>29</xdr:col>
      <xdr:colOff>0</xdr:colOff>
      <xdr:row>50</xdr:row>
      <xdr:rowOff>0</xdr:rowOff>
    </xdr:to>
    <xdr:sp macro="" textlink="">
      <xdr:nvSpPr>
        <xdr:cNvPr id="32423" name="Oval 95">
          <a:extLst>
            <a:ext uri="{FF2B5EF4-FFF2-40B4-BE49-F238E27FC236}">
              <a16:creationId xmlns:a16="http://schemas.microsoft.com/office/drawing/2014/main" id="{19E815AF-F467-878E-8E40-40BDAB0FC97D}"/>
            </a:ext>
          </a:extLst>
        </xdr:cNvPr>
        <xdr:cNvSpPr>
          <a:spLocks noChangeArrowheads="1"/>
        </xdr:cNvSpPr>
      </xdr:nvSpPr>
      <xdr:spPr bwMode="auto">
        <a:xfrm>
          <a:off x="7667625" y="73437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24" name="Oval 97">
          <a:extLst>
            <a:ext uri="{FF2B5EF4-FFF2-40B4-BE49-F238E27FC236}">
              <a16:creationId xmlns:a16="http://schemas.microsoft.com/office/drawing/2014/main" id="{0AB889E8-7056-A9CB-1B35-F170279AB680}"/>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25" name="Oval 98">
          <a:extLst>
            <a:ext uri="{FF2B5EF4-FFF2-40B4-BE49-F238E27FC236}">
              <a16:creationId xmlns:a16="http://schemas.microsoft.com/office/drawing/2014/main" id="{2A47450E-924E-5BB7-2A9F-F1190C682E97}"/>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26" name="Oval 99">
          <a:extLst>
            <a:ext uri="{FF2B5EF4-FFF2-40B4-BE49-F238E27FC236}">
              <a16:creationId xmlns:a16="http://schemas.microsoft.com/office/drawing/2014/main" id="{43AB5422-A238-E3F1-CC24-6FD0D650A07D}"/>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27" name="Oval 100">
          <a:extLst>
            <a:ext uri="{FF2B5EF4-FFF2-40B4-BE49-F238E27FC236}">
              <a16:creationId xmlns:a16="http://schemas.microsoft.com/office/drawing/2014/main" id="{9C7D499F-7A6E-B129-6C93-C6FB915C3FC5}"/>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28" name="Oval 101">
          <a:extLst>
            <a:ext uri="{FF2B5EF4-FFF2-40B4-BE49-F238E27FC236}">
              <a16:creationId xmlns:a16="http://schemas.microsoft.com/office/drawing/2014/main" id="{EB6637E8-F2C5-A8B6-190A-A5C85E2C3191}"/>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29" name="Oval 102">
          <a:extLst>
            <a:ext uri="{FF2B5EF4-FFF2-40B4-BE49-F238E27FC236}">
              <a16:creationId xmlns:a16="http://schemas.microsoft.com/office/drawing/2014/main" id="{7F29EBBA-A7A8-46C0-2F6E-B67BAB84F2FE}"/>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0" name="Oval 103">
          <a:extLst>
            <a:ext uri="{FF2B5EF4-FFF2-40B4-BE49-F238E27FC236}">
              <a16:creationId xmlns:a16="http://schemas.microsoft.com/office/drawing/2014/main" id="{A7B27BDA-97EE-5106-AD32-7266832DCCA2}"/>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1" name="Oval 104">
          <a:extLst>
            <a:ext uri="{FF2B5EF4-FFF2-40B4-BE49-F238E27FC236}">
              <a16:creationId xmlns:a16="http://schemas.microsoft.com/office/drawing/2014/main" id="{63E54CE2-9943-6FF3-D27C-F3F81AE64660}"/>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2" name="Oval 105">
          <a:extLst>
            <a:ext uri="{FF2B5EF4-FFF2-40B4-BE49-F238E27FC236}">
              <a16:creationId xmlns:a16="http://schemas.microsoft.com/office/drawing/2014/main" id="{D62A54AE-2C46-EAE8-F2EC-03DE0C95D4F3}"/>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3" name="Oval 106">
          <a:extLst>
            <a:ext uri="{FF2B5EF4-FFF2-40B4-BE49-F238E27FC236}">
              <a16:creationId xmlns:a16="http://schemas.microsoft.com/office/drawing/2014/main" id="{756C46C3-61D1-E1BB-BDBA-A0DCCB679CD4}"/>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4" name="Oval 107">
          <a:extLst>
            <a:ext uri="{FF2B5EF4-FFF2-40B4-BE49-F238E27FC236}">
              <a16:creationId xmlns:a16="http://schemas.microsoft.com/office/drawing/2014/main" id="{FD664F0E-F234-A465-8878-C6725D63019C}"/>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5" name="Oval 108">
          <a:extLst>
            <a:ext uri="{FF2B5EF4-FFF2-40B4-BE49-F238E27FC236}">
              <a16:creationId xmlns:a16="http://schemas.microsoft.com/office/drawing/2014/main" id="{4A4D8C06-F581-B9A3-4D2A-8986828B19A9}"/>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6" name="Oval 109">
          <a:extLst>
            <a:ext uri="{FF2B5EF4-FFF2-40B4-BE49-F238E27FC236}">
              <a16:creationId xmlns:a16="http://schemas.microsoft.com/office/drawing/2014/main" id="{DC7EC092-8C73-2368-6F60-34D2B4DBB3D2}"/>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7" name="Oval 110">
          <a:extLst>
            <a:ext uri="{FF2B5EF4-FFF2-40B4-BE49-F238E27FC236}">
              <a16:creationId xmlns:a16="http://schemas.microsoft.com/office/drawing/2014/main" id="{2A6FEEC8-7BDB-08CF-0404-8207496A428C}"/>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38" name="Oval 111">
          <a:extLst>
            <a:ext uri="{FF2B5EF4-FFF2-40B4-BE49-F238E27FC236}">
              <a16:creationId xmlns:a16="http://schemas.microsoft.com/office/drawing/2014/main" id="{BEE03AA9-ED7E-6811-741C-8BEB49A951B8}"/>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39" name="Oval 112">
          <a:extLst>
            <a:ext uri="{FF2B5EF4-FFF2-40B4-BE49-F238E27FC236}">
              <a16:creationId xmlns:a16="http://schemas.microsoft.com/office/drawing/2014/main" id="{917E0003-35FF-5735-9274-C98F4471E352}"/>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40" name="Oval 113">
          <a:extLst>
            <a:ext uri="{FF2B5EF4-FFF2-40B4-BE49-F238E27FC236}">
              <a16:creationId xmlns:a16="http://schemas.microsoft.com/office/drawing/2014/main" id="{65949ED4-A1E8-DE16-7D13-95F7B0BDAD86}"/>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41" name="Oval 114">
          <a:extLst>
            <a:ext uri="{FF2B5EF4-FFF2-40B4-BE49-F238E27FC236}">
              <a16:creationId xmlns:a16="http://schemas.microsoft.com/office/drawing/2014/main" id="{C18D1CF0-EFF5-B4AE-FCF7-C5AF448C8FB2}"/>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42" name="Oval 115">
          <a:extLst>
            <a:ext uri="{FF2B5EF4-FFF2-40B4-BE49-F238E27FC236}">
              <a16:creationId xmlns:a16="http://schemas.microsoft.com/office/drawing/2014/main" id="{671136E1-E37E-2D20-EA07-F4B3BE0B9A5C}"/>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51</xdr:row>
      <xdr:rowOff>38100</xdr:rowOff>
    </xdr:from>
    <xdr:to>
      <xdr:col>9</xdr:col>
      <xdr:colOff>0</xdr:colOff>
      <xdr:row>53</xdr:row>
      <xdr:rowOff>109538</xdr:rowOff>
    </xdr:to>
    <xdr:sp macro="" textlink="">
      <xdr:nvSpPr>
        <xdr:cNvPr id="32443" name="Oval 116">
          <a:extLst>
            <a:ext uri="{FF2B5EF4-FFF2-40B4-BE49-F238E27FC236}">
              <a16:creationId xmlns:a16="http://schemas.microsoft.com/office/drawing/2014/main" id="{3B6D4E03-9717-0B12-6B67-4892F78DCBDC}"/>
            </a:ext>
          </a:extLst>
        </xdr:cNvPr>
        <xdr:cNvSpPr>
          <a:spLocks noChangeArrowheads="1"/>
        </xdr:cNvSpPr>
      </xdr:nvSpPr>
      <xdr:spPr bwMode="auto">
        <a:xfrm>
          <a:off x="24860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4" name="Oval 117">
          <a:extLst>
            <a:ext uri="{FF2B5EF4-FFF2-40B4-BE49-F238E27FC236}">
              <a16:creationId xmlns:a16="http://schemas.microsoft.com/office/drawing/2014/main" id="{4F0D8564-B0D3-56DA-6628-1D18D94E15FA}"/>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5" name="Oval 118">
          <a:extLst>
            <a:ext uri="{FF2B5EF4-FFF2-40B4-BE49-F238E27FC236}">
              <a16:creationId xmlns:a16="http://schemas.microsoft.com/office/drawing/2014/main" id="{6423D1F1-99C1-C3BB-D59C-9FE7F047704B}"/>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6" name="Oval 119">
          <a:extLst>
            <a:ext uri="{FF2B5EF4-FFF2-40B4-BE49-F238E27FC236}">
              <a16:creationId xmlns:a16="http://schemas.microsoft.com/office/drawing/2014/main" id="{2289EFCC-07BD-9FB2-A741-381319361F9A}"/>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7" name="Oval 120">
          <a:extLst>
            <a:ext uri="{FF2B5EF4-FFF2-40B4-BE49-F238E27FC236}">
              <a16:creationId xmlns:a16="http://schemas.microsoft.com/office/drawing/2014/main" id="{18A5811A-3595-7974-1685-97949760A2EA}"/>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8" name="Oval 121">
          <a:extLst>
            <a:ext uri="{FF2B5EF4-FFF2-40B4-BE49-F238E27FC236}">
              <a16:creationId xmlns:a16="http://schemas.microsoft.com/office/drawing/2014/main" id="{6D452B66-8013-4B02-71F7-D6D0841A06D9}"/>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49" name="Oval 122">
          <a:extLst>
            <a:ext uri="{FF2B5EF4-FFF2-40B4-BE49-F238E27FC236}">
              <a16:creationId xmlns:a16="http://schemas.microsoft.com/office/drawing/2014/main" id="{9C21AFC8-972F-6B76-C42B-5027F94EBBF4}"/>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50" name="Oval 123">
          <a:extLst>
            <a:ext uri="{FF2B5EF4-FFF2-40B4-BE49-F238E27FC236}">
              <a16:creationId xmlns:a16="http://schemas.microsoft.com/office/drawing/2014/main" id="{D791D77A-BD38-A723-0AF7-CE9A52AB479E}"/>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51" name="Oval 124">
          <a:extLst>
            <a:ext uri="{FF2B5EF4-FFF2-40B4-BE49-F238E27FC236}">
              <a16:creationId xmlns:a16="http://schemas.microsoft.com/office/drawing/2014/main" id="{01660481-90E6-29D9-EA6F-7C0A1E147107}"/>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52" name="Oval 125">
          <a:extLst>
            <a:ext uri="{FF2B5EF4-FFF2-40B4-BE49-F238E27FC236}">
              <a16:creationId xmlns:a16="http://schemas.microsoft.com/office/drawing/2014/main" id="{6CC547F8-14BF-692F-CB8F-D4B314D72698}"/>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51</xdr:row>
      <xdr:rowOff>38100</xdr:rowOff>
    </xdr:from>
    <xdr:to>
      <xdr:col>10</xdr:col>
      <xdr:colOff>0</xdr:colOff>
      <xdr:row>53</xdr:row>
      <xdr:rowOff>109538</xdr:rowOff>
    </xdr:to>
    <xdr:sp macro="" textlink="">
      <xdr:nvSpPr>
        <xdr:cNvPr id="32453" name="Oval 126">
          <a:extLst>
            <a:ext uri="{FF2B5EF4-FFF2-40B4-BE49-F238E27FC236}">
              <a16:creationId xmlns:a16="http://schemas.microsoft.com/office/drawing/2014/main" id="{C04F231E-8219-17BD-A83F-6519B721E932}"/>
            </a:ext>
          </a:extLst>
        </xdr:cNvPr>
        <xdr:cNvSpPr>
          <a:spLocks noChangeArrowheads="1"/>
        </xdr:cNvSpPr>
      </xdr:nvSpPr>
      <xdr:spPr bwMode="auto">
        <a:xfrm>
          <a:off x="2600325" y="74580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51</xdr:row>
      <xdr:rowOff>38100</xdr:rowOff>
    </xdr:from>
    <xdr:to>
      <xdr:col>1</xdr:col>
      <xdr:colOff>185738</xdr:colOff>
      <xdr:row>53</xdr:row>
      <xdr:rowOff>109538</xdr:rowOff>
    </xdr:to>
    <xdr:sp macro="" textlink="">
      <xdr:nvSpPr>
        <xdr:cNvPr id="32454" name="Oval 128">
          <a:extLst>
            <a:ext uri="{FF2B5EF4-FFF2-40B4-BE49-F238E27FC236}">
              <a16:creationId xmlns:a16="http://schemas.microsoft.com/office/drawing/2014/main" id="{9A5EB39B-AEFC-7D33-9533-0A8A23A8F3CF}"/>
            </a:ext>
          </a:extLst>
        </xdr:cNvPr>
        <xdr:cNvSpPr>
          <a:spLocks noChangeArrowheads="1"/>
        </xdr:cNvSpPr>
      </xdr:nvSpPr>
      <xdr:spPr bwMode="auto">
        <a:xfrm>
          <a:off x="133350" y="74580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55" name="Oval 130">
          <a:extLst>
            <a:ext uri="{FF2B5EF4-FFF2-40B4-BE49-F238E27FC236}">
              <a16:creationId xmlns:a16="http://schemas.microsoft.com/office/drawing/2014/main" id="{5B7688A1-5EFC-5C83-2482-2587CAEAA72F}"/>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56" name="Oval 131">
          <a:extLst>
            <a:ext uri="{FF2B5EF4-FFF2-40B4-BE49-F238E27FC236}">
              <a16:creationId xmlns:a16="http://schemas.microsoft.com/office/drawing/2014/main" id="{C3BA6C7E-4D5F-B68F-784E-D6044F46198C}"/>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57" name="Oval 132">
          <a:extLst>
            <a:ext uri="{FF2B5EF4-FFF2-40B4-BE49-F238E27FC236}">
              <a16:creationId xmlns:a16="http://schemas.microsoft.com/office/drawing/2014/main" id="{9AA10B1F-F2E7-D1BA-132F-60DD81717AA2}"/>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58" name="Oval 133">
          <a:extLst>
            <a:ext uri="{FF2B5EF4-FFF2-40B4-BE49-F238E27FC236}">
              <a16:creationId xmlns:a16="http://schemas.microsoft.com/office/drawing/2014/main" id="{B9BD7A2F-757E-C758-2955-7BD9DD7BEAC1}"/>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59" name="Oval 134">
          <a:extLst>
            <a:ext uri="{FF2B5EF4-FFF2-40B4-BE49-F238E27FC236}">
              <a16:creationId xmlns:a16="http://schemas.microsoft.com/office/drawing/2014/main" id="{B0272FF2-1AA8-74B4-1AB8-C9A1406E85A3}"/>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0" name="Oval 135">
          <a:extLst>
            <a:ext uri="{FF2B5EF4-FFF2-40B4-BE49-F238E27FC236}">
              <a16:creationId xmlns:a16="http://schemas.microsoft.com/office/drawing/2014/main" id="{F70DAB83-6D09-C3E8-8370-ABE39E311BCE}"/>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1" name="Oval 136">
          <a:extLst>
            <a:ext uri="{FF2B5EF4-FFF2-40B4-BE49-F238E27FC236}">
              <a16:creationId xmlns:a16="http://schemas.microsoft.com/office/drawing/2014/main" id="{46307056-5B2B-683A-CFF7-0CF6EFC60B71}"/>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2" name="Oval 137">
          <a:extLst>
            <a:ext uri="{FF2B5EF4-FFF2-40B4-BE49-F238E27FC236}">
              <a16:creationId xmlns:a16="http://schemas.microsoft.com/office/drawing/2014/main" id="{F524B9D7-51B8-2F03-D14A-6416FA1BB29C}"/>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3" name="Oval 138">
          <a:extLst>
            <a:ext uri="{FF2B5EF4-FFF2-40B4-BE49-F238E27FC236}">
              <a16:creationId xmlns:a16="http://schemas.microsoft.com/office/drawing/2014/main" id="{8D50ABDF-1D80-A5C8-4569-5C94EC289BC1}"/>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4" name="Oval 139">
          <a:extLst>
            <a:ext uri="{FF2B5EF4-FFF2-40B4-BE49-F238E27FC236}">
              <a16:creationId xmlns:a16="http://schemas.microsoft.com/office/drawing/2014/main" id="{352C3FE4-CB15-24B8-6B4D-BC1404A994A9}"/>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5" name="Oval 140">
          <a:extLst>
            <a:ext uri="{FF2B5EF4-FFF2-40B4-BE49-F238E27FC236}">
              <a16:creationId xmlns:a16="http://schemas.microsoft.com/office/drawing/2014/main" id="{4B842D0E-5F40-AF66-E683-E5DFFEB16769}"/>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6" name="Oval 141">
          <a:extLst>
            <a:ext uri="{FF2B5EF4-FFF2-40B4-BE49-F238E27FC236}">
              <a16:creationId xmlns:a16="http://schemas.microsoft.com/office/drawing/2014/main" id="{7910ACB9-4D8C-2A9F-B2A0-96DED4D0F751}"/>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7" name="Oval 142">
          <a:extLst>
            <a:ext uri="{FF2B5EF4-FFF2-40B4-BE49-F238E27FC236}">
              <a16:creationId xmlns:a16="http://schemas.microsoft.com/office/drawing/2014/main" id="{D2C4D9A6-CCC7-722E-44E5-36730BBD519E}"/>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8" name="Oval 143">
          <a:extLst>
            <a:ext uri="{FF2B5EF4-FFF2-40B4-BE49-F238E27FC236}">
              <a16:creationId xmlns:a16="http://schemas.microsoft.com/office/drawing/2014/main" id="{F6C75CE2-ADF9-6B38-1112-2D99A974AC32}"/>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69" name="Oval 144">
          <a:extLst>
            <a:ext uri="{FF2B5EF4-FFF2-40B4-BE49-F238E27FC236}">
              <a16:creationId xmlns:a16="http://schemas.microsoft.com/office/drawing/2014/main" id="{97A50849-BE96-EF85-1F57-E25BF8D4B27E}"/>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70" name="Oval 145">
          <a:extLst>
            <a:ext uri="{FF2B5EF4-FFF2-40B4-BE49-F238E27FC236}">
              <a16:creationId xmlns:a16="http://schemas.microsoft.com/office/drawing/2014/main" id="{3F07C5B1-1DC5-4696-A2BD-B1F905F636C2}"/>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71" name="Oval 146">
          <a:extLst>
            <a:ext uri="{FF2B5EF4-FFF2-40B4-BE49-F238E27FC236}">
              <a16:creationId xmlns:a16="http://schemas.microsoft.com/office/drawing/2014/main" id="{0D4101DB-BFAE-55FD-B588-1BAC4F2D84D5}"/>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72" name="Oval 147">
          <a:extLst>
            <a:ext uri="{FF2B5EF4-FFF2-40B4-BE49-F238E27FC236}">
              <a16:creationId xmlns:a16="http://schemas.microsoft.com/office/drawing/2014/main" id="{07588FF0-B87E-33F5-E957-DC3E64555E28}"/>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73" name="Oval 148">
          <a:extLst>
            <a:ext uri="{FF2B5EF4-FFF2-40B4-BE49-F238E27FC236}">
              <a16:creationId xmlns:a16="http://schemas.microsoft.com/office/drawing/2014/main" id="{ECF7B512-A883-4CD8-781B-D003CC6BE696}"/>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74" name="Oval 149">
          <a:extLst>
            <a:ext uri="{FF2B5EF4-FFF2-40B4-BE49-F238E27FC236}">
              <a16:creationId xmlns:a16="http://schemas.microsoft.com/office/drawing/2014/main" id="{847CB594-FFB8-0883-35EC-E1B5B7B14E77}"/>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75" name="Oval 150">
          <a:extLst>
            <a:ext uri="{FF2B5EF4-FFF2-40B4-BE49-F238E27FC236}">
              <a16:creationId xmlns:a16="http://schemas.microsoft.com/office/drawing/2014/main" id="{03C6C41B-7D45-2388-1939-0EB25D355F24}"/>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76" name="Oval 151">
          <a:extLst>
            <a:ext uri="{FF2B5EF4-FFF2-40B4-BE49-F238E27FC236}">
              <a16:creationId xmlns:a16="http://schemas.microsoft.com/office/drawing/2014/main" id="{2FC3A6BD-E4FA-88B8-5FB0-CF434B8F6318}"/>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77" name="Oval 152">
          <a:extLst>
            <a:ext uri="{FF2B5EF4-FFF2-40B4-BE49-F238E27FC236}">
              <a16:creationId xmlns:a16="http://schemas.microsoft.com/office/drawing/2014/main" id="{9A1F60A1-70C8-AD10-5DA5-3C330FF94FEB}"/>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78" name="Oval 153">
          <a:extLst>
            <a:ext uri="{FF2B5EF4-FFF2-40B4-BE49-F238E27FC236}">
              <a16:creationId xmlns:a16="http://schemas.microsoft.com/office/drawing/2014/main" id="{01145060-5A74-639D-9926-A538FBC12D40}"/>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79" name="Oval 154">
          <a:extLst>
            <a:ext uri="{FF2B5EF4-FFF2-40B4-BE49-F238E27FC236}">
              <a16:creationId xmlns:a16="http://schemas.microsoft.com/office/drawing/2014/main" id="{E41925C5-A458-DCDB-71D7-2AB12828742A}"/>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80" name="Oval 155">
          <a:extLst>
            <a:ext uri="{FF2B5EF4-FFF2-40B4-BE49-F238E27FC236}">
              <a16:creationId xmlns:a16="http://schemas.microsoft.com/office/drawing/2014/main" id="{0182F88A-B965-20F0-8E95-C246C0001C2F}"/>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81" name="Oval 156">
          <a:extLst>
            <a:ext uri="{FF2B5EF4-FFF2-40B4-BE49-F238E27FC236}">
              <a16:creationId xmlns:a16="http://schemas.microsoft.com/office/drawing/2014/main" id="{73F25547-A39C-53C2-8D15-53B09C08DAE5}"/>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82" name="Oval 157">
          <a:extLst>
            <a:ext uri="{FF2B5EF4-FFF2-40B4-BE49-F238E27FC236}">
              <a16:creationId xmlns:a16="http://schemas.microsoft.com/office/drawing/2014/main" id="{E8A7C8FC-F22F-9854-2438-A0E876196663}"/>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83" name="Oval 158">
          <a:extLst>
            <a:ext uri="{FF2B5EF4-FFF2-40B4-BE49-F238E27FC236}">
              <a16:creationId xmlns:a16="http://schemas.microsoft.com/office/drawing/2014/main" id="{3349AED3-4825-2EA2-ED89-3B999B848829}"/>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84" name="Oval 159">
          <a:extLst>
            <a:ext uri="{FF2B5EF4-FFF2-40B4-BE49-F238E27FC236}">
              <a16:creationId xmlns:a16="http://schemas.microsoft.com/office/drawing/2014/main" id="{F28FE105-6E57-9080-93AF-B0C5ECAEF7DA}"/>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85" name="Oval 160">
          <a:extLst>
            <a:ext uri="{FF2B5EF4-FFF2-40B4-BE49-F238E27FC236}">
              <a16:creationId xmlns:a16="http://schemas.microsoft.com/office/drawing/2014/main" id="{992725B9-957E-B62F-60CC-0C920FEE4974}"/>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86" name="Oval 161">
          <a:extLst>
            <a:ext uri="{FF2B5EF4-FFF2-40B4-BE49-F238E27FC236}">
              <a16:creationId xmlns:a16="http://schemas.microsoft.com/office/drawing/2014/main" id="{B1FC3643-2569-13E1-25A0-D8AC5617E928}"/>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87" name="Oval 162">
          <a:extLst>
            <a:ext uri="{FF2B5EF4-FFF2-40B4-BE49-F238E27FC236}">
              <a16:creationId xmlns:a16="http://schemas.microsoft.com/office/drawing/2014/main" id="{09E7D13F-24DB-B256-3E6F-528B950BA9DB}"/>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88" name="Oval 163">
          <a:extLst>
            <a:ext uri="{FF2B5EF4-FFF2-40B4-BE49-F238E27FC236}">
              <a16:creationId xmlns:a16="http://schemas.microsoft.com/office/drawing/2014/main" id="{6D47DFB0-EDEF-CA08-2235-83694773A48E}"/>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38100</xdr:rowOff>
    </xdr:from>
    <xdr:to>
      <xdr:col>9</xdr:col>
      <xdr:colOff>0</xdr:colOff>
      <xdr:row>4</xdr:row>
      <xdr:rowOff>109538</xdr:rowOff>
    </xdr:to>
    <xdr:sp macro="" textlink="">
      <xdr:nvSpPr>
        <xdr:cNvPr id="32489" name="Oval 164">
          <a:extLst>
            <a:ext uri="{FF2B5EF4-FFF2-40B4-BE49-F238E27FC236}">
              <a16:creationId xmlns:a16="http://schemas.microsoft.com/office/drawing/2014/main" id="{8E02354B-F909-F875-90A6-A2023528EC37}"/>
            </a:ext>
          </a:extLst>
        </xdr:cNvPr>
        <xdr:cNvSpPr>
          <a:spLocks noChangeArrowheads="1"/>
        </xdr:cNvSpPr>
      </xdr:nvSpPr>
      <xdr:spPr bwMode="auto">
        <a:xfrm>
          <a:off x="24860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0" name="Oval 165">
          <a:extLst>
            <a:ext uri="{FF2B5EF4-FFF2-40B4-BE49-F238E27FC236}">
              <a16:creationId xmlns:a16="http://schemas.microsoft.com/office/drawing/2014/main" id="{4AD71582-8A6F-3612-F9D5-C21B0767AF60}"/>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1" name="Oval 166">
          <a:extLst>
            <a:ext uri="{FF2B5EF4-FFF2-40B4-BE49-F238E27FC236}">
              <a16:creationId xmlns:a16="http://schemas.microsoft.com/office/drawing/2014/main" id="{22B42157-8B95-78E0-7462-6D1D5554DCFC}"/>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2" name="Oval 167">
          <a:extLst>
            <a:ext uri="{FF2B5EF4-FFF2-40B4-BE49-F238E27FC236}">
              <a16:creationId xmlns:a16="http://schemas.microsoft.com/office/drawing/2014/main" id="{71006A08-12FF-BFC5-406A-3E7C26FEBFD1}"/>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3" name="Oval 168">
          <a:extLst>
            <a:ext uri="{FF2B5EF4-FFF2-40B4-BE49-F238E27FC236}">
              <a16:creationId xmlns:a16="http://schemas.microsoft.com/office/drawing/2014/main" id="{3340AC3B-290E-153A-65DC-14F2CC1558AF}"/>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4" name="Oval 169">
          <a:extLst>
            <a:ext uri="{FF2B5EF4-FFF2-40B4-BE49-F238E27FC236}">
              <a16:creationId xmlns:a16="http://schemas.microsoft.com/office/drawing/2014/main" id="{85BB0F8D-CC68-D539-76A6-97A790C8D160}"/>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5" name="Oval 170">
          <a:extLst>
            <a:ext uri="{FF2B5EF4-FFF2-40B4-BE49-F238E27FC236}">
              <a16:creationId xmlns:a16="http://schemas.microsoft.com/office/drawing/2014/main" id="{B16BF5B7-1150-3D03-FF24-860CB58B50CA}"/>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6" name="Oval 171">
          <a:extLst>
            <a:ext uri="{FF2B5EF4-FFF2-40B4-BE49-F238E27FC236}">
              <a16:creationId xmlns:a16="http://schemas.microsoft.com/office/drawing/2014/main" id="{89922BF7-866F-B8DE-FF34-DC6487153BE3}"/>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7" name="Oval 172">
          <a:extLst>
            <a:ext uri="{FF2B5EF4-FFF2-40B4-BE49-F238E27FC236}">
              <a16:creationId xmlns:a16="http://schemas.microsoft.com/office/drawing/2014/main" id="{C9AB193A-E7D6-111B-ABD1-34A8C62BC7B7}"/>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8" name="Oval 173">
          <a:extLst>
            <a:ext uri="{FF2B5EF4-FFF2-40B4-BE49-F238E27FC236}">
              <a16:creationId xmlns:a16="http://schemas.microsoft.com/office/drawing/2014/main" id="{B112960F-9AC4-F8C9-BC9D-AFE5C752AE31}"/>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xdr:row>
      <xdr:rowOff>38100</xdr:rowOff>
    </xdr:from>
    <xdr:to>
      <xdr:col>10</xdr:col>
      <xdr:colOff>0</xdr:colOff>
      <xdr:row>4</xdr:row>
      <xdr:rowOff>109538</xdr:rowOff>
    </xdr:to>
    <xdr:sp macro="" textlink="">
      <xdr:nvSpPr>
        <xdr:cNvPr id="32499" name="Oval 174">
          <a:extLst>
            <a:ext uri="{FF2B5EF4-FFF2-40B4-BE49-F238E27FC236}">
              <a16:creationId xmlns:a16="http://schemas.microsoft.com/office/drawing/2014/main" id="{97AAD147-238C-870C-0F15-4CFC987CD2F7}"/>
            </a:ext>
          </a:extLst>
        </xdr:cNvPr>
        <xdr:cNvSpPr>
          <a:spLocks noChangeArrowheads="1"/>
        </xdr:cNvSpPr>
      </xdr:nvSpPr>
      <xdr:spPr bwMode="auto">
        <a:xfrm>
          <a:off x="2600325" y="523875"/>
          <a:ext cx="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133350</xdr:colOff>
      <xdr:row>2</xdr:row>
      <xdr:rowOff>38100</xdr:rowOff>
    </xdr:from>
    <xdr:to>
      <xdr:col>11</xdr:col>
      <xdr:colOff>185738</xdr:colOff>
      <xdr:row>4</xdr:row>
      <xdr:rowOff>109538</xdr:rowOff>
    </xdr:to>
    <xdr:sp macro="" textlink="">
      <xdr:nvSpPr>
        <xdr:cNvPr id="32500" name="Oval 175">
          <a:extLst>
            <a:ext uri="{FF2B5EF4-FFF2-40B4-BE49-F238E27FC236}">
              <a16:creationId xmlns:a16="http://schemas.microsoft.com/office/drawing/2014/main" id="{C281048B-96C7-8EF7-0FAA-BDBA0651E74D}"/>
            </a:ext>
          </a:extLst>
        </xdr:cNvPr>
        <xdr:cNvSpPr>
          <a:spLocks noChangeArrowheads="1"/>
        </xdr:cNvSpPr>
      </xdr:nvSpPr>
      <xdr:spPr bwMode="auto">
        <a:xfrm>
          <a:off x="2733675" y="5238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2</xdr:row>
      <xdr:rowOff>38100</xdr:rowOff>
    </xdr:from>
    <xdr:to>
      <xdr:col>1</xdr:col>
      <xdr:colOff>185738</xdr:colOff>
      <xdr:row>4</xdr:row>
      <xdr:rowOff>109538</xdr:rowOff>
    </xdr:to>
    <xdr:sp macro="" textlink="">
      <xdr:nvSpPr>
        <xdr:cNvPr id="32501" name="Oval 176">
          <a:extLst>
            <a:ext uri="{FF2B5EF4-FFF2-40B4-BE49-F238E27FC236}">
              <a16:creationId xmlns:a16="http://schemas.microsoft.com/office/drawing/2014/main" id="{52109B4E-4E37-FB81-4C57-91DF8529555E}"/>
            </a:ext>
          </a:extLst>
        </xdr:cNvPr>
        <xdr:cNvSpPr>
          <a:spLocks noChangeArrowheads="1"/>
        </xdr:cNvSpPr>
      </xdr:nvSpPr>
      <xdr:spPr bwMode="auto">
        <a:xfrm>
          <a:off x="133350" y="5238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133350</xdr:colOff>
      <xdr:row>2</xdr:row>
      <xdr:rowOff>38100</xdr:rowOff>
    </xdr:from>
    <xdr:to>
      <xdr:col>21</xdr:col>
      <xdr:colOff>185738</xdr:colOff>
      <xdr:row>4</xdr:row>
      <xdr:rowOff>109538</xdr:rowOff>
    </xdr:to>
    <xdr:sp macro="" textlink="">
      <xdr:nvSpPr>
        <xdr:cNvPr id="32502" name="Oval 177">
          <a:extLst>
            <a:ext uri="{FF2B5EF4-FFF2-40B4-BE49-F238E27FC236}">
              <a16:creationId xmlns:a16="http://schemas.microsoft.com/office/drawing/2014/main" id="{4E37E37A-DB5F-71FD-6828-42FAC20864C1}"/>
            </a:ext>
          </a:extLst>
        </xdr:cNvPr>
        <xdr:cNvSpPr>
          <a:spLocks noChangeArrowheads="1"/>
        </xdr:cNvSpPr>
      </xdr:nvSpPr>
      <xdr:spPr bwMode="auto">
        <a:xfrm>
          <a:off x="5314950" y="5238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133350</xdr:colOff>
      <xdr:row>51</xdr:row>
      <xdr:rowOff>38100</xdr:rowOff>
    </xdr:from>
    <xdr:to>
      <xdr:col>11</xdr:col>
      <xdr:colOff>185738</xdr:colOff>
      <xdr:row>53</xdr:row>
      <xdr:rowOff>109538</xdr:rowOff>
    </xdr:to>
    <xdr:sp macro="" textlink="">
      <xdr:nvSpPr>
        <xdr:cNvPr id="32503" name="Oval 179">
          <a:extLst>
            <a:ext uri="{FF2B5EF4-FFF2-40B4-BE49-F238E27FC236}">
              <a16:creationId xmlns:a16="http://schemas.microsoft.com/office/drawing/2014/main" id="{60FFE2F8-3AC5-F6FA-1088-F4184558E925}"/>
            </a:ext>
          </a:extLst>
        </xdr:cNvPr>
        <xdr:cNvSpPr>
          <a:spLocks noChangeArrowheads="1"/>
        </xdr:cNvSpPr>
      </xdr:nvSpPr>
      <xdr:spPr bwMode="auto">
        <a:xfrm>
          <a:off x="2733675" y="74580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xdr:row>
      <xdr:rowOff>38100</xdr:rowOff>
    </xdr:from>
    <xdr:to>
      <xdr:col>31</xdr:col>
      <xdr:colOff>185738</xdr:colOff>
      <xdr:row>4</xdr:row>
      <xdr:rowOff>109538</xdr:rowOff>
    </xdr:to>
    <xdr:sp macro="" textlink="">
      <xdr:nvSpPr>
        <xdr:cNvPr id="32504" name="Oval 177">
          <a:extLst>
            <a:ext uri="{FF2B5EF4-FFF2-40B4-BE49-F238E27FC236}">
              <a16:creationId xmlns:a16="http://schemas.microsoft.com/office/drawing/2014/main" id="{A7841879-3D48-13EC-EF6D-F6E6FFFCCEE3}"/>
            </a:ext>
          </a:extLst>
        </xdr:cNvPr>
        <xdr:cNvSpPr>
          <a:spLocks noChangeArrowheads="1"/>
        </xdr:cNvSpPr>
      </xdr:nvSpPr>
      <xdr:spPr bwMode="auto">
        <a:xfrm>
          <a:off x="7891463" y="523875"/>
          <a:ext cx="381000" cy="35718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28</xdr:row>
      <xdr:rowOff>0</xdr:rowOff>
    </xdr:from>
    <xdr:to>
      <xdr:col>25</xdr:col>
      <xdr:colOff>0</xdr:colOff>
      <xdr:row>28</xdr:row>
      <xdr:rowOff>0</xdr:rowOff>
    </xdr:to>
    <xdr:sp macro="" textlink="">
      <xdr:nvSpPr>
        <xdr:cNvPr id="10750" name="Oval 1">
          <a:extLst>
            <a:ext uri="{FF2B5EF4-FFF2-40B4-BE49-F238E27FC236}">
              <a16:creationId xmlns:a16="http://schemas.microsoft.com/office/drawing/2014/main" id="{0D52FF8C-29BF-948E-BFC3-A525553738FB}"/>
            </a:ext>
          </a:extLst>
        </xdr:cNvPr>
        <xdr:cNvSpPr>
          <a:spLocks noChangeArrowheads="1"/>
        </xdr:cNvSpPr>
      </xdr:nvSpPr>
      <xdr:spPr bwMode="auto">
        <a:xfrm>
          <a:off x="4514850" y="97059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10751" name="Oval 2">
          <a:extLst>
            <a:ext uri="{FF2B5EF4-FFF2-40B4-BE49-F238E27FC236}">
              <a16:creationId xmlns:a16="http://schemas.microsoft.com/office/drawing/2014/main" id="{7FB2D5A9-DF13-9A32-4586-76C6778B61AF}"/>
            </a:ext>
          </a:extLst>
        </xdr:cNvPr>
        <xdr:cNvSpPr>
          <a:spLocks noChangeArrowheads="1"/>
        </xdr:cNvSpPr>
      </xdr:nvSpPr>
      <xdr:spPr bwMode="auto">
        <a:xfrm>
          <a:off x="4514850" y="97059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10752" name="Oval 3">
          <a:extLst>
            <a:ext uri="{FF2B5EF4-FFF2-40B4-BE49-F238E27FC236}">
              <a16:creationId xmlns:a16="http://schemas.microsoft.com/office/drawing/2014/main" id="{70FB08E8-EB7E-452B-0198-F8EA2E221B16}"/>
            </a:ext>
          </a:extLst>
        </xdr:cNvPr>
        <xdr:cNvSpPr>
          <a:spLocks noChangeArrowheads="1"/>
        </xdr:cNvSpPr>
      </xdr:nvSpPr>
      <xdr:spPr bwMode="auto">
        <a:xfrm>
          <a:off x="4514850" y="97059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10753" name="Oval 4">
          <a:extLst>
            <a:ext uri="{FF2B5EF4-FFF2-40B4-BE49-F238E27FC236}">
              <a16:creationId xmlns:a16="http://schemas.microsoft.com/office/drawing/2014/main" id="{F515132A-0724-6D37-EBB9-E6B588319ABD}"/>
            </a:ext>
          </a:extLst>
        </xdr:cNvPr>
        <xdr:cNvSpPr>
          <a:spLocks noChangeArrowheads="1"/>
        </xdr:cNvSpPr>
      </xdr:nvSpPr>
      <xdr:spPr bwMode="auto">
        <a:xfrm>
          <a:off x="4514850" y="97059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28</xdr:row>
      <xdr:rowOff>0</xdr:rowOff>
    </xdr:from>
    <xdr:to>
      <xdr:col>25</xdr:col>
      <xdr:colOff>0</xdr:colOff>
      <xdr:row>28</xdr:row>
      <xdr:rowOff>0</xdr:rowOff>
    </xdr:to>
    <xdr:sp macro="" textlink="">
      <xdr:nvSpPr>
        <xdr:cNvPr id="10754" name="Oval 5">
          <a:extLst>
            <a:ext uri="{FF2B5EF4-FFF2-40B4-BE49-F238E27FC236}">
              <a16:creationId xmlns:a16="http://schemas.microsoft.com/office/drawing/2014/main" id="{308F0373-D84C-847E-F7E5-025511FE2019}"/>
            </a:ext>
          </a:extLst>
        </xdr:cNvPr>
        <xdr:cNvSpPr>
          <a:spLocks noChangeArrowheads="1"/>
        </xdr:cNvSpPr>
      </xdr:nvSpPr>
      <xdr:spPr bwMode="auto">
        <a:xfrm>
          <a:off x="4514850" y="9705975"/>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182562</xdr:colOff>
      <xdr:row>28</xdr:row>
      <xdr:rowOff>133350</xdr:rowOff>
    </xdr:from>
    <xdr:to>
      <xdr:col>26</xdr:col>
      <xdr:colOff>104793</xdr:colOff>
      <xdr:row>38</xdr:row>
      <xdr:rowOff>0</xdr:rowOff>
    </xdr:to>
    <xdr:sp macro="" textlink="">
      <xdr:nvSpPr>
        <xdr:cNvPr id="2" name="Text Box 1">
          <a:extLst>
            <a:ext uri="{FF2B5EF4-FFF2-40B4-BE49-F238E27FC236}">
              <a16:creationId xmlns:a16="http://schemas.microsoft.com/office/drawing/2014/main" id="{4644F7FC-8A76-7757-AD9A-E0AB5BD35BFA}"/>
            </a:ext>
          </a:extLst>
        </xdr:cNvPr>
        <xdr:cNvSpPr txBox="1">
          <a:spLocks noChangeArrowheads="1"/>
        </xdr:cNvSpPr>
      </xdr:nvSpPr>
      <xdr:spPr bwMode="auto">
        <a:xfrm>
          <a:off x="5181600" y="4619625"/>
          <a:ext cx="781050" cy="1676400"/>
        </a:xfrm>
        <a:prstGeom prst="rect">
          <a:avLst/>
        </a:prstGeom>
        <a:noFill/>
        <a:ln w="9525">
          <a:noFill/>
          <a:miter lim="800000"/>
          <a:headEnd/>
          <a:tailEnd/>
        </a:ln>
        <a:effectLst/>
      </xdr:spPr>
      <xdr:txBody>
        <a:bodyPr vertOverflow="clip" wrap="square" lIns="91440" tIns="45720" rIns="91440" bIns="45720" anchor="t" upright="1"/>
        <a:lstStyle/>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8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11</xdr:col>
      <xdr:colOff>4763</xdr:colOff>
      <xdr:row>1</xdr:row>
      <xdr:rowOff>19050</xdr:rowOff>
    </xdr:from>
    <xdr:to>
      <xdr:col>14</xdr:col>
      <xdr:colOff>166688</xdr:colOff>
      <xdr:row>5</xdr:row>
      <xdr:rowOff>57150</xdr:rowOff>
    </xdr:to>
    <xdr:pic>
      <xdr:nvPicPr>
        <xdr:cNvPr id="32843" name="Picture 2">
          <a:extLst>
            <a:ext uri="{FF2B5EF4-FFF2-40B4-BE49-F238E27FC236}">
              <a16:creationId xmlns:a16="http://schemas.microsoft.com/office/drawing/2014/main" id="{73948DD0-85D4-69DA-7DDB-026BE851E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33350"/>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4763</xdr:colOff>
      <xdr:row>1</xdr:row>
      <xdr:rowOff>38100</xdr:rowOff>
    </xdr:from>
    <xdr:to>
      <xdr:col>2</xdr:col>
      <xdr:colOff>76200</xdr:colOff>
      <xdr:row>2</xdr:row>
      <xdr:rowOff>133350</xdr:rowOff>
    </xdr:to>
    <xdr:pic>
      <xdr:nvPicPr>
        <xdr:cNvPr id="32844" name="Picture 3">
          <a:extLst>
            <a:ext uri="{FF2B5EF4-FFF2-40B4-BE49-F238E27FC236}">
              <a16:creationId xmlns:a16="http://schemas.microsoft.com/office/drawing/2014/main" id="{793DA40A-46A6-4908-BDFA-AB2D324CA6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52400"/>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161925</xdr:colOff>
      <xdr:row>38</xdr:row>
      <xdr:rowOff>71438</xdr:rowOff>
    </xdr:from>
    <xdr:to>
      <xdr:col>14</xdr:col>
      <xdr:colOff>109538</xdr:colOff>
      <xdr:row>42</xdr:row>
      <xdr:rowOff>109538</xdr:rowOff>
    </xdr:to>
    <xdr:pic>
      <xdr:nvPicPr>
        <xdr:cNvPr id="32845" name="Picture 4">
          <a:extLst>
            <a:ext uri="{FF2B5EF4-FFF2-40B4-BE49-F238E27FC236}">
              <a16:creationId xmlns:a16="http://schemas.microsoft.com/office/drawing/2014/main" id="{1A03A22F-F897-594A-9EE1-A954FF622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7888" y="6367463"/>
          <a:ext cx="76676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4763</xdr:colOff>
      <xdr:row>38</xdr:row>
      <xdr:rowOff>38100</xdr:rowOff>
    </xdr:from>
    <xdr:to>
      <xdr:col>2</xdr:col>
      <xdr:colOff>76200</xdr:colOff>
      <xdr:row>39</xdr:row>
      <xdr:rowOff>133350</xdr:rowOff>
    </xdr:to>
    <xdr:pic>
      <xdr:nvPicPr>
        <xdr:cNvPr id="32846" name="Picture 5">
          <a:extLst>
            <a:ext uri="{FF2B5EF4-FFF2-40B4-BE49-F238E27FC236}">
              <a16:creationId xmlns:a16="http://schemas.microsoft.com/office/drawing/2014/main" id="{44D6F876-AA17-1367-3D06-9FA03646B1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6334125"/>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23813</xdr:colOff>
      <xdr:row>38</xdr:row>
      <xdr:rowOff>71438</xdr:rowOff>
    </xdr:from>
    <xdr:to>
      <xdr:col>29</xdr:col>
      <xdr:colOff>180975</xdr:colOff>
      <xdr:row>42</xdr:row>
      <xdr:rowOff>109538</xdr:rowOff>
    </xdr:to>
    <xdr:pic>
      <xdr:nvPicPr>
        <xdr:cNvPr id="32847" name="Picture 6">
          <a:extLst>
            <a:ext uri="{FF2B5EF4-FFF2-40B4-BE49-F238E27FC236}">
              <a16:creationId xmlns:a16="http://schemas.microsoft.com/office/drawing/2014/main" id="{1CB315C1-4DE9-0B45-0861-9001F6873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6367463"/>
          <a:ext cx="757238"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4763</xdr:colOff>
      <xdr:row>38</xdr:row>
      <xdr:rowOff>38100</xdr:rowOff>
    </xdr:from>
    <xdr:to>
      <xdr:col>17</xdr:col>
      <xdr:colOff>76200</xdr:colOff>
      <xdr:row>39</xdr:row>
      <xdr:rowOff>133350</xdr:rowOff>
    </xdr:to>
    <xdr:pic>
      <xdr:nvPicPr>
        <xdr:cNvPr id="32848" name="Picture 7">
          <a:extLst>
            <a:ext uri="{FF2B5EF4-FFF2-40B4-BE49-F238E27FC236}">
              <a16:creationId xmlns:a16="http://schemas.microsoft.com/office/drawing/2014/main" id="{0766E51C-C1BD-31C3-DBD7-C25F8F3028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2800" y="6334125"/>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166688</xdr:colOff>
      <xdr:row>38</xdr:row>
      <xdr:rowOff>57150</xdr:rowOff>
    </xdr:from>
    <xdr:to>
      <xdr:col>44</xdr:col>
      <xdr:colOff>128588</xdr:colOff>
      <xdr:row>42</xdr:row>
      <xdr:rowOff>95250</xdr:rowOff>
    </xdr:to>
    <xdr:pic>
      <xdr:nvPicPr>
        <xdr:cNvPr id="32849" name="Picture 8">
          <a:extLst>
            <a:ext uri="{FF2B5EF4-FFF2-40B4-BE49-F238E27FC236}">
              <a16:creationId xmlns:a16="http://schemas.microsoft.com/office/drawing/2014/main" id="{2A1053A7-61A9-5BC0-9202-FCA4241C9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6353175"/>
          <a:ext cx="762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4763</xdr:colOff>
      <xdr:row>38</xdr:row>
      <xdr:rowOff>38100</xdr:rowOff>
    </xdr:from>
    <xdr:to>
      <xdr:col>32</xdr:col>
      <xdr:colOff>76200</xdr:colOff>
      <xdr:row>39</xdr:row>
      <xdr:rowOff>133350</xdr:rowOff>
    </xdr:to>
    <xdr:pic>
      <xdr:nvPicPr>
        <xdr:cNvPr id="32850" name="Picture 9">
          <a:extLst>
            <a:ext uri="{FF2B5EF4-FFF2-40B4-BE49-F238E27FC236}">
              <a16:creationId xmlns:a16="http://schemas.microsoft.com/office/drawing/2014/main" id="{BBD87DD8-2471-3171-4D8A-6E4B686852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6050" y="6334125"/>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xdr:colOff>
      <xdr:row>38</xdr:row>
      <xdr:rowOff>33338</xdr:rowOff>
    </xdr:from>
    <xdr:to>
      <xdr:col>59</xdr:col>
      <xdr:colOff>176213</xdr:colOff>
      <xdr:row>42</xdr:row>
      <xdr:rowOff>71438</xdr:rowOff>
    </xdr:to>
    <xdr:pic>
      <xdr:nvPicPr>
        <xdr:cNvPr id="32851" name="Picture 10">
          <a:extLst>
            <a:ext uri="{FF2B5EF4-FFF2-40B4-BE49-F238E27FC236}">
              <a16:creationId xmlns:a16="http://schemas.microsoft.com/office/drawing/2014/main" id="{BC208BF0-ABD1-0BD1-6EA1-C90E18306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3838" y="6329363"/>
          <a:ext cx="75723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4763</xdr:colOff>
      <xdr:row>38</xdr:row>
      <xdr:rowOff>38100</xdr:rowOff>
    </xdr:from>
    <xdr:to>
      <xdr:col>47</xdr:col>
      <xdr:colOff>76200</xdr:colOff>
      <xdr:row>39</xdr:row>
      <xdr:rowOff>133350</xdr:rowOff>
    </xdr:to>
    <xdr:pic>
      <xdr:nvPicPr>
        <xdr:cNvPr id="32852" name="Picture 11">
          <a:extLst>
            <a:ext uri="{FF2B5EF4-FFF2-40B4-BE49-F238E27FC236}">
              <a16:creationId xmlns:a16="http://schemas.microsoft.com/office/drawing/2014/main" id="{1C866072-C647-57CD-2B29-77E8BFDB41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6334125"/>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70</xdr:col>
      <xdr:colOff>180975</xdr:colOff>
      <xdr:row>38</xdr:row>
      <xdr:rowOff>33338</xdr:rowOff>
    </xdr:from>
    <xdr:to>
      <xdr:col>74</xdr:col>
      <xdr:colOff>142875</xdr:colOff>
      <xdr:row>42</xdr:row>
      <xdr:rowOff>71438</xdr:rowOff>
    </xdr:to>
    <xdr:pic>
      <xdr:nvPicPr>
        <xdr:cNvPr id="32853" name="Picture 12">
          <a:extLst>
            <a:ext uri="{FF2B5EF4-FFF2-40B4-BE49-F238E27FC236}">
              <a16:creationId xmlns:a16="http://schemas.microsoft.com/office/drawing/2014/main" id="{FD5772A1-B27F-E16B-661C-AE23B3AD6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58988" y="6329363"/>
          <a:ext cx="762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61</xdr:col>
      <xdr:colOff>4763</xdr:colOff>
      <xdr:row>38</xdr:row>
      <xdr:rowOff>38100</xdr:rowOff>
    </xdr:from>
    <xdr:to>
      <xdr:col>62</xdr:col>
      <xdr:colOff>76200</xdr:colOff>
      <xdr:row>39</xdr:row>
      <xdr:rowOff>133350</xdr:rowOff>
    </xdr:to>
    <xdr:pic>
      <xdr:nvPicPr>
        <xdr:cNvPr id="32854" name="Picture 13">
          <a:extLst>
            <a:ext uri="{FF2B5EF4-FFF2-40B4-BE49-F238E27FC236}">
              <a16:creationId xmlns:a16="http://schemas.microsoft.com/office/drawing/2014/main" id="{3F148643-896B-7424-18EB-A971AB68F4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82550" y="6334125"/>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180975</xdr:colOff>
      <xdr:row>1</xdr:row>
      <xdr:rowOff>19050</xdr:rowOff>
    </xdr:from>
    <xdr:to>
      <xdr:col>29</xdr:col>
      <xdr:colOff>147638</xdr:colOff>
      <xdr:row>5</xdr:row>
      <xdr:rowOff>57150</xdr:rowOff>
    </xdr:to>
    <xdr:pic>
      <xdr:nvPicPr>
        <xdr:cNvPr id="32855" name="Picture 14">
          <a:extLst>
            <a:ext uri="{FF2B5EF4-FFF2-40B4-BE49-F238E27FC236}">
              <a16:creationId xmlns:a16="http://schemas.microsoft.com/office/drawing/2014/main" id="{80C60307-CE74-5DAF-281E-ECD780A4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9238" y="133350"/>
          <a:ext cx="76676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4763</xdr:colOff>
      <xdr:row>1</xdr:row>
      <xdr:rowOff>38100</xdr:rowOff>
    </xdr:from>
    <xdr:to>
      <xdr:col>17</xdr:col>
      <xdr:colOff>76200</xdr:colOff>
      <xdr:row>2</xdr:row>
      <xdr:rowOff>133350</xdr:rowOff>
    </xdr:to>
    <xdr:pic>
      <xdr:nvPicPr>
        <xdr:cNvPr id="32856" name="Picture 15">
          <a:extLst>
            <a:ext uri="{FF2B5EF4-FFF2-40B4-BE49-F238E27FC236}">
              <a16:creationId xmlns:a16="http://schemas.microsoft.com/office/drawing/2014/main" id="{FFD3A0AF-4972-38CD-5BF1-3485F832BE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2800" y="152400"/>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161925</xdr:colOff>
      <xdr:row>1</xdr:row>
      <xdr:rowOff>19050</xdr:rowOff>
    </xdr:from>
    <xdr:to>
      <xdr:col>44</xdr:col>
      <xdr:colOff>109538</xdr:colOff>
      <xdr:row>5</xdr:row>
      <xdr:rowOff>57150</xdr:rowOff>
    </xdr:to>
    <xdr:pic>
      <xdr:nvPicPr>
        <xdr:cNvPr id="32857" name="Picture 16">
          <a:extLst>
            <a:ext uri="{FF2B5EF4-FFF2-40B4-BE49-F238E27FC236}">
              <a16:creationId xmlns:a16="http://schemas.microsoft.com/office/drawing/2014/main" id="{BE525128-D5B0-472E-1DAD-DF3D8D526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3438" y="133350"/>
          <a:ext cx="74771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4763</xdr:colOff>
      <xdr:row>1</xdr:row>
      <xdr:rowOff>38100</xdr:rowOff>
    </xdr:from>
    <xdr:to>
      <xdr:col>32</xdr:col>
      <xdr:colOff>76200</xdr:colOff>
      <xdr:row>2</xdr:row>
      <xdr:rowOff>133350</xdr:rowOff>
    </xdr:to>
    <xdr:pic>
      <xdr:nvPicPr>
        <xdr:cNvPr id="32858" name="Picture 17">
          <a:extLst>
            <a:ext uri="{FF2B5EF4-FFF2-40B4-BE49-F238E27FC236}">
              <a16:creationId xmlns:a16="http://schemas.microsoft.com/office/drawing/2014/main" id="{AF327351-78BA-CE18-2D4B-690FFDB7B7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6050" y="152400"/>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19050</xdr:colOff>
      <xdr:row>1</xdr:row>
      <xdr:rowOff>19050</xdr:rowOff>
    </xdr:from>
    <xdr:to>
      <xdr:col>59</xdr:col>
      <xdr:colOff>180975</xdr:colOff>
      <xdr:row>5</xdr:row>
      <xdr:rowOff>57150</xdr:rowOff>
    </xdr:to>
    <xdr:pic>
      <xdr:nvPicPr>
        <xdr:cNvPr id="32859" name="Picture 18">
          <a:extLst>
            <a:ext uri="{FF2B5EF4-FFF2-40B4-BE49-F238E27FC236}">
              <a16:creationId xmlns:a16="http://schemas.microsoft.com/office/drawing/2014/main" id="{A3F40636-B61D-A057-A977-DFDEAF353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3838" y="133350"/>
          <a:ext cx="762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4763</xdr:colOff>
      <xdr:row>1</xdr:row>
      <xdr:rowOff>38100</xdr:rowOff>
    </xdr:from>
    <xdr:to>
      <xdr:col>47</xdr:col>
      <xdr:colOff>76200</xdr:colOff>
      <xdr:row>2</xdr:row>
      <xdr:rowOff>133350</xdr:rowOff>
    </xdr:to>
    <xdr:pic>
      <xdr:nvPicPr>
        <xdr:cNvPr id="32860" name="Picture 19">
          <a:extLst>
            <a:ext uri="{FF2B5EF4-FFF2-40B4-BE49-F238E27FC236}">
              <a16:creationId xmlns:a16="http://schemas.microsoft.com/office/drawing/2014/main" id="{90DE79BD-B7F3-53E4-0AD3-09936EC512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152400"/>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70</xdr:col>
      <xdr:colOff>180975</xdr:colOff>
      <xdr:row>1</xdr:row>
      <xdr:rowOff>19050</xdr:rowOff>
    </xdr:from>
    <xdr:to>
      <xdr:col>74</xdr:col>
      <xdr:colOff>152400</xdr:colOff>
      <xdr:row>5</xdr:row>
      <xdr:rowOff>57150</xdr:rowOff>
    </xdr:to>
    <xdr:pic>
      <xdr:nvPicPr>
        <xdr:cNvPr id="32861" name="Picture 20">
          <a:extLst>
            <a:ext uri="{FF2B5EF4-FFF2-40B4-BE49-F238E27FC236}">
              <a16:creationId xmlns:a16="http://schemas.microsoft.com/office/drawing/2014/main" id="{A986C1FE-D142-E802-09CF-DC0DEC26D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58988" y="133350"/>
          <a:ext cx="771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61</xdr:col>
      <xdr:colOff>4763</xdr:colOff>
      <xdr:row>1</xdr:row>
      <xdr:rowOff>38100</xdr:rowOff>
    </xdr:from>
    <xdr:to>
      <xdr:col>62</xdr:col>
      <xdr:colOff>76200</xdr:colOff>
      <xdr:row>2</xdr:row>
      <xdr:rowOff>133350</xdr:rowOff>
    </xdr:to>
    <xdr:pic>
      <xdr:nvPicPr>
        <xdr:cNvPr id="32862" name="Picture 21">
          <a:extLst>
            <a:ext uri="{FF2B5EF4-FFF2-40B4-BE49-F238E27FC236}">
              <a16:creationId xmlns:a16="http://schemas.microsoft.com/office/drawing/2014/main" id="{7D107A93-6125-3876-FACC-4E57D4995A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82550" y="152400"/>
          <a:ext cx="271463"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19</xdr:col>
      <xdr:colOff>400050</xdr:colOff>
      <xdr:row>20</xdr:row>
      <xdr:rowOff>185737</xdr:rowOff>
    </xdr:from>
    <xdr:to>
      <xdr:col>19</xdr:col>
      <xdr:colOff>402432</xdr:colOff>
      <xdr:row>22</xdr:row>
      <xdr:rowOff>0</xdr:rowOff>
    </xdr:to>
    <xdr:cxnSp macro="">
      <xdr:nvCxnSpPr>
        <xdr:cNvPr id="4" name="直線矢印コネクタ 3">
          <a:extLst>
            <a:ext uri="{FF2B5EF4-FFF2-40B4-BE49-F238E27FC236}">
              <a16:creationId xmlns:a16="http://schemas.microsoft.com/office/drawing/2014/main" id="{A6C8615B-3D00-76E2-AD20-7FC2119B1E17}"/>
            </a:ext>
          </a:extLst>
        </xdr:cNvPr>
        <xdr:cNvCxnSpPr/>
      </xdr:nvCxnSpPr>
      <xdr:spPr>
        <a:xfrm>
          <a:off x="7762875" y="4676775"/>
          <a:ext cx="9525" cy="285750"/>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zoomScale="140" workbookViewId="0"/>
  </sheetViews>
  <sheetFormatPr baseColWidth="10" defaultColWidth="8.83203125" defaultRowHeight="14"/>
  <cols>
    <col min="1" max="1" width="5" customWidth="1"/>
    <col min="2" max="2" width="21.6640625" customWidth="1"/>
    <col min="4" max="4" width="5.6640625" customWidth="1"/>
    <col min="5" max="6" width="6.33203125" customWidth="1"/>
    <col min="7" max="7" width="14.6640625" customWidth="1"/>
    <col min="8" max="8" width="6.33203125" customWidth="1"/>
    <col min="9" max="9" width="16" customWidth="1"/>
  </cols>
  <sheetData>
    <row r="1" spans="1:9">
      <c r="A1" t="s">
        <v>1240</v>
      </c>
    </row>
    <row r="3" spans="1:9">
      <c r="A3" s="343" t="s">
        <v>1280</v>
      </c>
      <c r="B3" s="343"/>
      <c r="C3" s="343" t="s">
        <v>1282</v>
      </c>
      <c r="D3" s="343"/>
      <c r="E3" s="343"/>
      <c r="F3" s="343"/>
      <c r="G3" s="343"/>
      <c r="H3" s="343"/>
      <c r="I3" s="343"/>
    </row>
    <row r="5" spans="1:9">
      <c r="B5" s="15" t="s">
        <v>1241</v>
      </c>
      <c r="D5" t="s">
        <v>1243</v>
      </c>
    </row>
    <row r="6" spans="1:9">
      <c r="B6" s="336" t="s">
        <v>1253</v>
      </c>
      <c r="D6" s="15"/>
      <c r="E6" t="s">
        <v>1174</v>
      </c>
      <c r="H6" s="14"/>
      <c r="I6" t="s">
        <v>1175</v>
      </c>
    </row>
    <row r="8" spans="1:9">
      <c r="B8" s="335" t="s">
        <v>1242</v>
      </c>
      <c r="D8" s="27" t="s">
        <v>1279</v>
      </c>
      <c r="E8" t="s">
        <v>1006</v>
      </c>
    </row>
    <row r="9" spans="1:9">
      <c r="B9" s="336" t="s">
        <v>1244</v>
      </c>
    </row>
    <row r="10" spans="1:9">
      <c r="D10" s="336" t="s">
        <v>1246</v>
      </c>
    </row>
    <row r="11" spans="1:9">
      <c r="B11" s="337" t="s">
        <v>1247</v>
      </c>
      <c r="C11" s="28" t="s">
        <v>1245</v>
      </c>
      <c r="D11" s="29" t="s">
        <v>960</v>
      </c>
      <c r="E11" s="28" t="s">
        <v>958</v>
      </c>
      <c r="F11" s="28" t="s">
        <v>959</v>
      </c>
      <c r="G11" s="29" t="s">
        <v>961</v>
      </c>
      <c r="H11" s="29" t="s">
        <v>962</v>
      </c>
      <c r="I11" s="29" t="s">
        <v>963</v>
      </c>
    </row>
    <row r="12" spans="1:9">
      <c r="C12" s="28">
        <v>1</v>
      </c>
      <c r="D12" s="314">
        <v>3</v>
      </c>
      <c r="E12" s="314"/>
      <c r="F12" s="314"/>
      <c r="G12" s="314" t="s">
        <v>1225</v>
      </c>
      <c r="H12" s="314">
        <v>183</v>
      </c>
      <c r="I12" s="314" t="s">
        <v>1226</v>
      </c>
    </row>
    <row r="13" spans="1:9">
      <c r="C13" s="28">
        <v>2</v>
      </c>
      <c r="D13" s="314">
        <v>3</v>
      </c>
      <c r="E13" s="314"/>
      <c r="F13" s="314"/>
      <c r="G13" s="314" t="s">
        <v>1228</v>
      </c>
      <c r="H13" s="314">
        <v>179</v>
      </c>
      <c r="I13" s="314" t="s">
        <v>1227</v>
      </c>
    </row>
    <row r="14" spans="1:9">
      <c r="C14" s="28">
        <v>3</v>
      </c>
      <c r="D14" s="314"/>
      <c r="E14" s="314"/>
      <c r="F14" s="314"/>
      <c r="G14" s="314"/>
      <c r="H14" s="314"/>
      <c r="I14" s="314"/>
    </row>
    <row r="15" spans="1:9">
      <c r="C15" s="28">
        <v>4</v>
      </c>
      <c r="D15" s="314"/>
      <c r="E15" s="314"/>
      <c r="F15" s="314"/>
      <c r="G15" s="314"/>
      <c r="H15" s="314"/>
      <c r="I15" s="314"/>
    </row>
    <row r="16" spans="1:9">
      <c r="A16" s="343" t="s">
        <v>1281</v>
      </c>
      <c r="B16" s="343"/>
      <c r="C16" s="343"/>
      <c r="D16" s="343"/>
      <c r="E16" s="343"/>
      <c r="F16" s="343"/>
      <c r="G16" s="343"/>
      <c r="H16" s="343"/>
      <c r="I16" s="343"/>
    </row>
    <row r="18" spans="1:9">
      <c r="B18" s="338" t="s">
        <v>1248</v>
      </c>
      <c r="D18" t="s">
        <v>1243</v>
      </c>
    </row>
    <row r="19" spans="1:9">
      <c r="B19" s="336" t="s">
        <v>1253</v>
      </c>
      <c r="D19" s="15"/>
      <c r="E19" t="s">
        <v>1174</v>
      </c>
      <c r="H19" s="14"/>
      <c r="I19" t="s">
        <v>1175</v>
      </c>
    </row>
    <row r="21" spans="1:9">
      <c r="A21" t="s">
        <v>1257</v>
      </c>
    </row>
    <row r="22" spans="1:9">
      <c r="B22" s="15" t="s">
        <v>1241</v>
      </c>
      <c r="C22" s="464" t="s">
        <v>1249</v>
      </c>
      <c r="D22" s="465"/>
      <c r="E22" s="465"/>
      <c r="F22" s="465"/>
      <c r="G22" s="465"/>
      <c r="H22" s="465"/>
      <c r="I22" s="466"/>
    </row>
    <row r="23" spans="1:9">
      <c r="B23" s="335" t="s">
        <v>1242</v>
      </c>
      <c r="C23" s="467"/>
      <c r="D23" s="461"/>
      <c r="E23" s="461"/>
      <c r="F23" s="461"/>
      <c r="G23" s="461"/>
      <c r="H23" s="461"/>
      <c r="I23" s="468"/>
    </row>
    <row r="24" spans="1:9">
      <c r="B24" s="338" t="s">
        <v>1248</v>
      </c>
      <c r="C24" s="469"/>
      <c r="D24" s="470"/>
      <c r="E24" s="470"/>
      <c r="F24" s="470"/>
      <c r="G24" s="470"/>
      <c r="H24" s="470"/>
      <c r="I24" s="471"/>
    </row>
    <row r="25" spans="1:9">
      <c r="B25" s="18" t="s">
        <v>999</v>
      </c>
      <c r="G25" t="s">
        <v>1250</v>
      </c>
    </row>
    <row r="26" spans="1:9">
      <c r="B26" s="339" t="s">
        <v>1251</v>
      </c>
      <c r="C26" t="s">
        <v>1252</v>
      </c>
      <c r="F26" s="472" t="s">
        <v>1255</v>
      </c>
      <c r="G26" s="473"/>
      <c r="H26" t="s">
        <v>1252</v>
      </c>
    </row>
    <row r="27" spans="1:9">
      <c r="B27" s="336" t="s">
        <v>1254</v>
      </c>
      <c r="F27" s="336" t="s">
        <v>1256</v>
      </c>
    </row>
    <row r="29" spans="1:9">
      <c r="B29" s="14" t="s">
        <v>1258</v>
      </c>
      <c r="C29" t="s">
        <v>1259</v>
      </c>
    </row>
    <row r="30" spans="1:9">
      <c r="B30" s="336" t="s">
        <v>1254</v>
      </c>
    </row>
    <row r="32" spans="1:9">
      <c r="A32" t="s">
        <v>1263</v>
      </c>
    </row>
    <row r="33" spans="1:9">
      <c r="B33" s="14" t="s">
        <v>1260</v>
      </c>
      <c r="C33" t="s">
        <v>1261</v>
      </c>
    </row>
    <row r="34" spans="1:9">
      <c r="B34" s="336" t="s">
        <v>1262</v>
      </c>
      <c r="C34" s="15"/>
      <c r="D34" t="s">
        <v>1270</v>
      </c>
    </row>
    <row r="35" spans="1:9">
      <c r="C35" t="s">
        <v>1272</v>
      </c>
      <c r="D35" s="14"/>
      <c r="E35" t="s">
        <v>1271</v>
      </c>
    </row>
    <row r="37" spans="1:9">
      <c r="A37" t="s">
        <v>1266</v>
      </c>
    </row>
    <row r="38" spans="1:9">
      <c r="B38" s="14" t="s">
        <v>1264</v>
      </c>
      <c r="C38" t="s">
        <v>1261</v>
      </c>
    </row>
    <row r="39" spans="1:9">
      <c r="B39" s="14" t="s">
        <v>1265</v>
      </c>
      <c r="C39" t="s">
        <v>1261</v>
      </c>
    </row>
    <row r="40" spans="1:9">
      <c r="B40" s="336" t="s">
        <v>1262</v>
      </c>
      <c r="C40" s="15"/>
      <c r="D40" t="s">
        <v>1268</v>
      </c>
    </row>
    <row r="42" spans="1:9">
      <c r="A42" s="342" t="s">
        <v>1277</v>
      </c>
      <c r="B42" s="343"/>
      <c r="C42" s="342" t="s">
        <v>1276</v>
      </c>
      <c r="D42" s="343"/>
      <c r="E42" s="343"/>
      <c r="F42" s="343"/>
      <c r="G42" s="343"/>
      <c r="H42" s="343"/>
      <c r="I42" s="343"/>
    </row>
  </sheetData>
  <mergeCells count="2">
    <mergeCell ref="C22:I24"/>
    <mergeCell ref="F26:G26"/>
  </mergeCells>
  <phoneticPr fontId="2"/>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0"/>
  <sheetViews>
    <sheetView zoomScaleNormal="100" workbookViewId="0">
      <selection activeCell="Z24" sqref="Z24"/>
    </sheetView>
  </sheetViews>
  <sheetFormatPr baseColWidth="10" defaultColWidth="8.83203125" defaultRowHeight="14"/>
  <cols>
    <col min="1" max="1" width="10" style="99" customWidth="1"/>
    <col min="2" max="2" width="4.33203125" style="99" customWidth="1"/>
    <col min="3" max="4" width="3.33203125" style="99" customWidth="1"/>
    <col min="5" max="5" width="6.6640625" style="99" customWidth="1"/>
    <col min="6" max="7" width="5.6640625" style="99" customWidth="1"/>
    <col min="8" max="8" width="4.33203125" style="99" customWidth="1"/>
    <col min="9" max="11" width="5" style="99" customWidth="1"/>
    <col min="12" max="12" width="3.1640625" style="99" customWidth="1"/>
    <col min="13" max="13" width="3.6640625" style="99" customWidth="1"/>
    <col min="14" max="14" width="3.1640625" style="99" customWidth="1"/>
    <col min="15" max="15" width="6.5" style="99" customWidth="1"/>
    <col min="16" max="17" width="4.6640625" style="99" customWidth="1"/>
    <col min="18" max="18" width="6.6640625" style="99" customWidth="1"/>
    <col min="19" max="19" width="4.6640625" style="99" customWidth="1"/>
  </cols>
  <sheetData>
    <row r="1" spans="1:24">
      <c r="A1" s="61"/>
      <c r="B1" s="61"/>
      <c r="C1" s="61"/>
      <c r="D1" s="61"/>
      <c r="E1" s="61"/>
      <c r="F1" s="61"/>
      <c r="G1" s="61"/>
      <c r="H1" s="61"/>
      <c r="I1" s="61"/>
      <c r="J1" s="61"/>
      <c r="K1" s="61"/>
      <c r="L1" s="61"/>
      <c r="M1" s="61"/>
      <c r="N1" s="61"/>
      <c r="O1" s="61"/>
      <c r="P1" s="61"/>
      <c r="Q1" s="61"/>
      <c r="R1" s="61"/>
      <c r="S1" s="61"/>
    </row>
    <row r="2" spans="1:24" ht="33.75" customHeight="1">
      <c r="A2" s="104" t="s">
        <v>1025</v>
      </c>
      <c r="B2" s="876" t="str">
        <f>'３大会申込み入力シート'!$B$6</f>
        <v/>
      </c>
      <c r="C2" s="877"/>
      <c r="D2" s="877"/>
      <c r="E2" s="877"/>
      <c r="F2" s="877"/>
      <c r="G2" s="877"/>
      <c r="H2" s="877"/>
      <c r="I2" s="877"/>
      <c r="J2" s="877"/>
      <c r="K2" s="877"/>
      <c r="L2" s="877"/>
      <c r="M2" s="877"/>
      <c r="N2" s="877"/>
      <c r="O2" s="877"/>
      <c r="P2" s="877"/>
      <c r="Q2" s="877"/>
      <c r="R2" s="877"/>
      <c r="S2" s="62"/>
    </row>
    <row r="3" spans="1:24">
      <c r="A3" s="61"/>
      <c r="B3" s="61"/>
      <c r="C3" s="61"/>
      <c r="D3" s="61"/>
      <c r="E3" s="61"/>
      <c r="F3" s="61"/>
      <c r="G3" s="61"/>
      <c r="H3" s="61"/>
      <c r="I3" s="61"/>
      <c r="J3" s="61"/>
      <c r="K3" s="61"/>
      <c r="L3" s="61"/>
      <c r="M3" s="61"/>
      <c r="N3" s="61"/>
      <c r="O3" s="61"/>
      <c r="P3" s="61"/>
      <c r="Q3" s="61"/>
      <c r="R3" s="61"/>
      <c r="S3" s="61"/>
    </row>
    <row r="4" spans="1:24" ht="28">
      <c r="A4" s="61"/>
      <c r="B4" s="61"/>
      <c r="C4" s="745"/>
      <c r="D4" s="745"/>
      <c r="E4" s="801" t="s">
        <v>1026</v>
      </c>
      <c r="F4" s="470"/>
      <c r="G4" s="470"/>
      <c r="H4" s="470"/>
      <c r="I4" s="470"/>
      <c r="J4" s="470"/>
      <c r="K4" s="470"/>
      <c r="L4" s="470"/>
      <c r="M4" s="470"/>
      <c r="N4" s="470"/>
      <c r="O4" s="470"/>
      <c r="P4" s="64"/>
      <c r="Q4" s="64"/>
      <c r="R4" s="61"/>
      <c r="S4" s="61"/>
      <c r="T4" t="s">
        <v>1046</v>
      </c>
    </row>
    <row r="5" spans="1:24" ht="19">
      <c r="A5" s="61"/>
      <c r="B5" s="61"/>
      <c r="C5" s="878"/>
      <c r="D5" s="878"/>
      <c r="E5" s="878"/>
      <c r="F5" s="878"/>
      <c r="G5" s="878"/>
      <c r="H5" s="878"/>
      <c r="I5" s="65"/>
      <c r="J5" s="61"/>
      <c r="K5" s="61"/>
      <c r="L5" s="878"/>
      <c r="M5" s="878"/>
      <c r="N5" s="878"/>
      <c r="O5" s="878"/>
      <c r="P5" s="878"/>
      <c r="Q5" s="878"/>
      <c r="R5" s="61"/>
      <c r="S5" s="61"/>
      <c r="T5" s="787">
        <v>46137</v>
      </c>
      <c r="U5" s="788"/>
      <c r="V5" s="788"/>
    </row>
    <row r="6" spans="1:24" ht="19">
      <c r="A6" s="872" t="s">
        <v>1027</v>
      </c>
      <c r="B6" s="873"/>
      <c r="C6" s="359"/>
      <c r="D6" s="859"/>
      <c r="E6" s="859"/>
      <c r="F6" s="859"/>
      <c r="G6" s="859"/>
      <c r="H6" s="360"/>
      <c r="I6" s="69" t="s">
        <v>1028</v>
      </c>
      <c r="J6" s="874" t="s">
        <v>1027</v>
      </c>
      <c r="K6" s="875"/>
      <c r="L6" s="875"/>
      <c r="M6" s="873"/>
      <c r="N6" s="359"/>
      <c r="O6" s="863"/>
      <c r="P6" s="863"/>
      <c r="Q6" s="863"/>
      <c r="R6" s="863"/>
      <c r="S6" s="361"/>
    </row>
    <row r="7" spans="1:24" ht="19">
      <c r="A7" s="850" t="s">
        <v>1029</v>
      </c>
      <c r="B7" s="851"/>
      <c r="C7" s="66"/>
      <c r="D7" s="852"/>
      <c r="E7" s="852"/>
      <c r="F7" s="852"/>
      <c r="G7" s="852"/>
      <c r="H7" s="340"/>
      <c r="I7" s="67" t="s">
        <v>1028</v>
      </c>
      <c r="J7" s="853" t="s">
        <v>1029</v>
      </c>
      <c r="K7" s="854"/>
      <c r="L7" s="854"/>
      <c r="M7" s="851"/>
      <c r="N7" s="66"/>
      <c r="O7" s="855"/>
      <c r="P7" s="855"/>
      <c r="Q7" s="855"/>
      <c r="R7" s="855"/>
      <c r="S7" s="322" t="str">
        <f>IF(O7="","",(IF(T7="","(当該校)","(外部）")))</f>
        <v/>
      </c>
      <c r="T7" s="341">
        <v>1</v>
      </c>
      <c r="U7" t="s">
        <v>1044</v>
      </c>
    </row>
    <row r="8" spans="1:24" ht="19">
      <c r="A8" s="850" t="s">
        <v>1030</v>
      </c>
      <c r="B8" s="851"/>
      <c r="C8" s="66"/>
      <c r="D8" s="852"/>
      <c r="E8" s="852"/>
      <c r="F8" s="852"/>
      <c r="G8" s="852"/>
      <c r="H8" s="362"/>
      <c r="I8" s="67" t="s">
        <v>1028</v>
      </c>
      <c r="J8" s="853" t="s">
        <v>1030</v>
      </c>
      <c r="K8" s="854"/>
      <c r="L8" s="854"/>
      <c r="M8" s="851"/>
      <c r="N8" s="66"/>
      <c r="O8" s="855"/>
      <c r="P8" s="855"/>
      <c r="Q8" s="855"/>
      <c r="R8" s="855"/>
      <c r="S8" s="363" t="str">
        <f>IF(O8="","",(IF(T8="","(教員)","(生徒）")))</f>
        <v/>
      </c>
      <c r="T8" s="341"/>
      <c r="U8" t="s">
        <v>1269</v>
      </c>
    </row>
    <row r="9" spans="1:24" ht="19">
      <c r="A9" s="867" t="s">
        <v>1314</v>
      </c>
      <c r="B9" s="868"/>
      <c r="C9" s="364"/>
      <c r="D9" s="843"/>
      <c r="E9" s="843"/>
      <c r="F9" s="843"/>
      <c r="G9" s="843"/>
      <c r="H9" s="365"/>
      <c r="I9" s="70" t="s">
        <v>1028</v>
      </c>
      <c r="J9" s="869" t="s">
        <v>1314</v>
      </c>
      <c r="K9" s="870"/>
      <c r="L9" s="870"/>
      <c r="M9" s="868"/>
      <c r="N9" s="364"/>
      <c r="O9" s="871"/>
      <c r="P9" s="871"/>
      <c r="Q9" s="871"/>
      <c r="R9" s="871"/>
      <c r="S9" s="366" t="str">
        <f>IF(O9="","",(IF(#REF!="","(教員)","(生徒）")))</f>
        <v/>
      </c>
    </row>
    <row r="10" spans="1:24" ht="19">
      <c r="A10" s="856" t="s">
        <v>1031</v>
      </c>
      <c r="B10" s="857"/>
      <c r="C10" s="858"/>
      <c r="D10" s="859"/>
      <c r="E10" s="859"/>
      <c r="F10" s="860"/>
      <c r="G10" s="861"/>
      <c r="H10" s="861"/>
      <c r="I10" s="69" t="s">
        <v>1028</v>
      </c>
      <c r="J10" s="857" t="s">
        <v>1031</v>
      </c>
      <c r="K10" s="857"/>
      <c r="L10" s="857"/>
      <c r="M10" s="857"/>
      <c r="N10" s="862"/>
      <c r="O10" s="863"/>
      <c r="P10" s="863"/>
      <c r="Q10" s="864"/>
      <c r="R10" s="865" t="str">
        <f>IF(T10="","",(VLOOKUP(T10,$U$13:$V$17,2)))</f>
        <v/>
      </c>
      <c r="S10" s="866"/>
      <c r="T10" s="341"/>
      <c r="U10" t="s">
        <v>1045</v>
      </c>
      <c r="X10" t="s">
        <v>978</v>
      </c>
    </row>
    <row r="11" spans="1:24" ht="19">
      <c r="A11" s="840" t="s">
        <v>1032</v>
      </c>
      <c r="B11" s="841"/>
      <c r="C11" s="842"/>
      <c r="D11" s="843"/>
      <c r="E11" s="843"/>
      <c r="F11" s="844"/>
      <c r="G11" s="845"/>
      <c r="H11" s="846"/>
      <c r="I11" s="70" t="s">
        <v>1028</v>
      </c>
      <c r="J11" s="841" t="s">
        <v>1032</v>
      </c>
      <c r="K11" s="841"/>
      <c r="L11" s="841"/>
      <c r="M11" s="841"/>
      <c r="N11" s="847"/>
      <c r="O11" s="848"/>
      <c r="P11" s="848"/>
      <c r="Q11" s="849"/>
      <c r="R11" s="796" t="str">
        <f>IF(T11="","",(VLOOKUP(T11,$U$13:$V$17,2)))</f>
        <v/>
      </c>
      <c r="S11" s="797"/>
      <c r="T11" s="341"/>
      <c r="U11" t="s">
        <v>1045</v>
      </c>
      <c r="X11" t="s">
        <v>978</v>
      </c>
    </row>
    <row r="12" spans="1:24" ht="15">
      <c r="A12" s="831"/>
      <c r="B12" s="832"/>
      <c r="C12" s="832"/>
      <c r="D12" s="832"/>
      <c r="E12" s="832"/>
      <c r="F12" s="832"/>
      <c r="G12" s="832"/>
      <c r="H12" s="832"/>
      <c r="I12" s="832"/>
      <c r="J12" s="832"/>
      <c r="K12" s="832"/>
      <c r="L12" s="832"/>
      <c r="M12" s="832"/>
      <c r="N12" s="832"/>
      <c r="O12" s="832"/>
      <c r="P12" s="832"/>
      <c r="Q12" s="832"/>
      <c r="R12" s="832"/>
      <c r="S12" s="833"/>
    </row>
    <row r="13" spans="1:24" ht="19">
      <c r="A13" s="71"/>
      <c r="B13" s="834" t="s">
        <v>1033</v>
      </c>
      <c r="C13" s="834"/>
      <c r="D13" s="834"/>
      <c r="E13" s="834"/>
      <c r="F13" s="834"/>
      <c r="G13" s="834"/>
      <c r="H13" s="834"/>
      <c r="I13" s="834"/>
      <c r="J13" s="834"/>
      <c r="K13" s="834"/>
      <c r="L13" s="835"/>
      <c r="M13" s="835"/>
      <c r="N13" s="835"/>
      <c r="O13" s="835"/>
      <c r="P13" s="835"/>
      <c r="Q13" s="835"/>
      <c r="R13" s="61"/>
      <c r="S13" s="74"/>
      <c r="U13">
        <v>1</v>
      </c>
      <c r="V13" t="s">
        <v>973</v>
      </c>
    </row>
    <row r="14" spans="1:24" ht="9" customHeight="1">
      <c r="A14" s="71"/>
      <c r="B14" s="72"/>
      <c r="C14" s="72"/>
      <c r="D14" s="72"/>
      <c r="E14" s="72"/>
      <c r="F14" s="72"/>
      <c r="G14" s="72"/>
      <c r="H14" s="72"/>
      <c r="I14" s="72"/>
      <c r="J14" s="72"/>
      <c r="K14" s="72"/>
      <c r="L14" s="73"/>
      <c r="M14" s="73"/>
      <c r="N14" s="73"/>
      <c r="O14" s="73"/>
      <c r="P14" s="73"/>
      <c r="Q14" s="73"/>
      <c r="R14" s="61"/>
      <c r="S14" s="74"/>
      <c r="U14">
        <v>2</v>
      </c>
      <c r="V14" t="s">
        <v>974</v>
      </c>
    </row>
    <row r="15" spans="1:24" ht="17">
      <c r="A15" s="75"/>
      <c r="B15" s="76"/>
      <c r="C15" s="76"/>
      <c r="D15" s="76"/>
      <c r="E15" s="76"/>
      <c r="F15" s="76"/>
      <c r="G15" s="76"/>
      <c r="H15" s="76"/>
      <c r="I15" s="789">
        <f>$T$5</f>
        <v>46137</v>
      </c>
      <c r="J15" s="789"/>
      <c r="K15" s="789"/>
      <c r="L15" s="789"/>
      <c r="M15" s="789"/>
      <c r="N15" s="789"/>
      <c r="O15" s="789"/>
      <c r="P15" s="789"/>
      <c r="Q15" s="76"/>
      <c r="R15" s="76"/>
      <c r="S15" s="80"/>
      <c r="U15">
        <v>3</v>
      </c>
      <c r="V15" t="s">
        <v>975</v>
      </c>
    </row>
    <row r="16" spans="1:24" ht="7.5" customHeight="1">
      <c r="A16" s="75"/>
      <c r="B16" s="76"/>
      <c r="C16" s="76"/>
      <c r="D16" s="76"/>
      <c r="E16" s="76"/>
      <c r="F16" s="76"/>
      <c r="G16" s="76"/>
      <c r="H16" s="76"/>
      <c r="I16" s="81"/>
      <c r="J16" s="81"/>
      <c r="K16" s="77"/>
      <c r="L16" s="78"/>
      <c r="M16" s="77"/>
      <c r="N16" s="63"/>
      <c r="O16" s="82"/>
      <c r="P16" s="79"/>
      <c r="Q16" s="76"/>
      <c r="R16" s="76"/>
      <c r="S16" s="80"/>
      <c r="U16">
        <v>4</v>
      </c>
      <c r="V16" t="s">
        <v>976</v>
      </c>
    </row>
    <row r="17" spans="1:22" ht="22">
      <c r="A17" s="836" t="s">
        <v>1215</v>
      </c>
      <c r="B17" s="837"/>
      <c r="C17" s="837"/>
      <c r="D17" s="837"/>
      <c r="E17" s="837"/>
      <c r="F17" s="837"/>
      <c r="G17" s="838"/>
      <c r="H17" s="838"/>
      <c r="I17" s="838"/>
      <c r="J17" s="838"/>
      <c r="K17" s="838"/>
      <c r="L17" s="839" t="str">
        <f>'３大会申込み入力シート'!$C$21 &amp; ""</f>
        <v/>
      </c>
      <c r="M17" s="839"/>
      <c r="N17" s="839"/>
      <c r="O17" s="839"/>
      <c r="P17" s="839"/>
      <c r="Q17" s="839"/>
      <c r="R17" s="83" t="s">
        <v>1034</v>
      </c>
      <c r="S17" s="84"/>
      <c r="U17">
        <v>5</v>
      </c>
      <c r="V17" t="s">
        <v>977</v>
      </c>
    </row>
    <row r="18" spans="1:22" ht="9" customHeight="1">
      <c r="A18" s="85"/>
      <c r="B18" s="86"/>
      <c r="C18" s="87"/>
      <c r="D18" s="87"/>
      <c r="E18" s="87"/>
      <c r="F18" s="87"/>
      <c r="G18" s="87"/>
      <c r="H18" s="87"/>
      <c r="I18" s="88"/>
      <c r="J18" s="88"/>
      <c r="K18" s="88"/>
      <c r="L18" s="89"/>
      <c r="M18" s="68"/>
      <c r="N18" s="87"/>
      <c r="O18" s="87"/>
      <c r="P18" s="87"/>
      <c r="Q18" s="87"/>
      <c r="R18" s="87"/>
      <c r="S18" s="90"/>
    </row>
    <row r="19" spans="1:22">
      <c r="A19" s="75"/>
      <c r="B19" s="76"/>
      <c r="C19" s="76"/>
      <c r="D19" s="76"/>
      <c r="E19" s="76"/>
      <c r="F19" s="76"/>
      <c r="G19" s="76"/>
      <c r="H19" s="76"/>
      <c r="I19" s="76"/>
      <c r="J19" s="76"/>
      <c r="K19" s="76"/>
      <c r="L19" s="76"/>
      <c r="M19" s="76"/>
      <c r="N19" s="76"/>
      <c r="O19" s="76"/>
      <c r="P19" s="76"/>
      <c r="Q19" s="76"/>
      <c r="R19" s="76"/>
      <c r="S19" s="80"/>
    </row>
    <row r="20" spans="1:22" ht="28">
      <c r="A20" s="91"/>
      <c r="B20" s="63"/>
      <c r="C20" s="83"/>
      <c r="D20" s="83"/>
      <c r="E20" s="801" t="s">
        <v>1035</v>
      </c>
      <c r="F20" s="470"/>
      <c r="G20" s="470"/>
      <c r="H20" s="470"/>
      <c r="I20" s="470"/>
      <c r="J20" s="470"/>
      <c r="K20" s="470"/>
      <c r="L20" s="470"/>
      <c r="M20" s="470"/>
      <c r="N20" s="470"/>
      <c r="O20" s="470"/>
      <c r="P20" s="83"/>
      <c r="Q20" s="83"/>
      <c r="R20" s="83"/>
      <c r="S20" s="84"/>
    </row>
    <row r="21" spans="1:22" ht="19">
      <c r="A21" s="91"/>
      <c r="B21" s="63"/>
      <c r="C21" s="83"/>
      <c r="D21" s="83"/>
      <c r="E21" s="83"/>
      <c r="F21" s="83"/>
      <c r="G21" s="83"/>
      <c r="H21" s="83"/>
      <c r="I21" s="92"/>
      <c r="J21" s="92"/>
      <c r="K21" s="92"/>
      <c r="L21" s="76"/>
      <c r="M21" s="93"/>
      <c r="N21" s="83"/>
      <c r="O21" s="83"/>
      <c r="P21" s="83"/>
      <c r="Q21" s="83"/>
      <c r="R21" s="83"/>
      <c r="S21" s="84"/>
      <c r="T21" t="s">
        <v>1001</v>
      </c>
    </row>
    <row r="22" spans="1:22" ht="19">
      <c r="A22" s="107" t="s">
        <v>1036</v>
      </c>
      <c r="B22" s="108"/>
      <c r="C22" s="802" t="s">
        <v>1037</v>
      </c>
      <c r="D22" s="802"/>
      <c r="E22" s="802"/>
      <c r="F22" s="802"/>
      <c r="G22" s="802"/>
      <c r="H22" s="109"/>
      <c r="I22" s="803" t="s">
        <v>1038</v>
      </c>
      <c r="J22" s="802"/>
      <c r="K22" s="804"/>
      <c r="L22" s="803" t="s">
        <v>1039</v>
      </c>
      <c r="M22" s="802"/>
      <c r="N22" s="802"/>
      <c r="O22" s="804"/>
      <c r="P22" s="803" t="s">
        <v>1040</v>
      </c>
      <c r="Q22" s="802"/>
      <c r="R22" s="802"/>
      <c r="S22" s="826"/>
    </row>
    <row r="23" spans="1:22" ht="19" customHeight="1">
      <c r="A23" s="105"/>
      <c r="B23" s="106"/>
      <c r="C23" s="827"/>
      <c r="D23" s="827"/>
      <c r="E23" s="827"/>
      <c r="F23" s="827"/>
      <c r="G23" s="827"/>
      <c r="H23" s="379"/>
      <c r="I23" s="790"/>
      <c r="J23" s="791"/>
      <c r="K23" s="792"/>
      <c r="L23" s="790"/>
      <c r="M23" s="791"/>
      <c r="N23" s="791"/>
      <c r="O23" s="792"/>
      <c r="P23" s="828"/>
      <c r="Q23" s="829"/>
      <c r="R23" s="829"/>
      <c r="S23" s="830"/>
      <c r="T23" s="313"/>
    </row>
    <row r="24" spans="1:22" ht="19" customHeight="1">
      <c r="A24" s="94"/>
      <c r="B24" s="95"/>
      <c r="C24" s="822"/>
      <c r="D24" s="822"/>
      <c r="E24" s="822"/>
      <c r="F24" s="822"/>
      <c r="G24" s="822"/>
      <c r="H24" s="380"/>
      <c r="I24" s="793"/>
      <c r="J24" s="794"/>
      <c r="K24" s="795"/>
      <c r="L24" s="793"/>
      <c r="M24" s="794"/>
      <c r="N24" s="794"/>
      <c r="O24" s="795"/>
      <c r="P24" s="823"/>
      <c r="Q24" s="824"/>
      <c r="R24" s="824"/>
      <c r="S24" s="825"/>
      <c r="T24" s="313"/>
    </row>
    <row r="25" spans="1:22" ht="19" customHeight="1">
      <c r="A25" s="94"/>
      <c r="B25" s="95"/>
      <c r="C25" s="822"/>
      <c r="D25" s="822"/>
      <c r="E25" s="822"/>
      <c r="F25" s="822"/>
      <c r="G25" s="822"/>
      <c r="H25" s="380"/>
      <c r="I25" s="793"/>
      <c r="J25" s="794"/>
      <c r="K25" s="795"/>
      <c r="L25" s="793"/>
      <c r="M25" s="794"/>
      <c r="N25" s="794"/>
      <c r="O25" s="795"/>
      <c r="P25" s="823"/>
      <c r="Q25" s="824"/>
      <c r="R25" s="824"/>
      <c r="S25" s="825"/>
      <c r="T25" s="313"/>
    </row>
    <row r="26" spans="1:22" ht="19" customHeight="1">
      <c r="A26" s="94"/>
      <c r="B26" s="95"/>
      <c r="C26" s="822"/>
      <c r="D26" s="822"/>
      <c r="E26" s="822"/>
      <c r="F26" s="822"/>
      <c r="G26" s="822"/>
      <c r="H26" s="380"/>
      <c r="I26" s="793"/>
      <c r="J26" s="794"/>
      <c r="K26" s="795"/>
      <c r="L26" s="793"/>
      <c r="M26" s="794"/>
      <c r="N26" s="794"/>
      <c r="O26" s="795"/>
      <c r="P26" s="823"/>
      <c r="Q26" s="824"/>
      <c r="R26" s="824"/>
      <c r="S26" s="825"/>
      <c r="T26" s="313"/>
    </row>
    <row r="27" spans="1:22" ht="19" customHeight="1">
      <c r="A27" s="94"/>
      <c r="B27" s="95"/>
      <c r="C27" s="822"/>
      <c r="D27" s="822"/>
      <c r="E27" s="822"/>
      <c r="F27" s="822"/>
      <c r="G27" s="822"/>
      <c r="H27" s="380"/>
      <c r="I27" s="793"/>
      <c r="J27" s="794"/>
      <c r="K27" s="795"/>
      <c r="L27" s="793"/>
      <c r="M27" s="794"/>
      <c r="N27" s="794"/>
      <c r="O27" s="795"/>
      <c r="P27" s="823"/>
      <c r="Q27" s="824"/>
      <c r="R27" s="824"/>
      <c r="S27" s="825"/>
      <c r="T27" s="313"/>
    </row>
    <row r="28" spans="1:22" ht="19" customHeight="1">
      <c r="A28" s="94"/>
      <c r="B28" s="95"/>
      <c r="C28" s="822"/>
      <c r="D28" s="822"/>
      <c r="E28" s="822"/>
      <c r="F28" s="822"/>
      <c r="G28" s="822"/>
      <c r="H28" s="380"/>
      <c r="I28" s="793"/>
      <c r="J28" s="794"/>
      <c r="K28" s="795"/>
      <c r="L28" s="793"/>
      <c r="M28" s="794"/>
      <c r="N28" s="794"/>
      <c r="O28" s="795"/>
      <c r="P28" s="823"/>
      <c r="Q28" s="824"/>
      <c r="R28" s="824"/>
      <c r="S28" s="825"/>
      <c r="T28" s="313"/>
    </row>
    <row r="29" spans="1:22" ht="19" customHeight="1">
      <c r="A29" s="94"/>
      <c r="B29" s="95"/>
      <c r="C29" s="822"/>
      <c r="D29" s="822"/>
      <c r="E29" s="822"/>
      <c r="F29" s="822"/>
      <c r="G29" s="822"/>
      <c r="H29" s="380"/>
      <c r="I29" s="793"/>
      <c r="J29" s="794"/>
      <c r="K29" s="795"/>
      <c r="L29" s="793"/>
      <c r="M29" s="794"/>
      <c r="N29" s="794"/>
      <c r="O29" s="795"/>
      <c r="P29" s="823"/>
      <c r="Q29" s="824"/>
      <c r="R29" s="824"/>
      <c r="S29" s="825"/>
      <c r="T29" s="313"/>
    </row>
    <row r="30" spans="1:22" ht="19">
      <c r="A30" s="94"/>
      <c r="B30" s="95"/>
      <c r="C30" s="805"/>
      <c r="D30" s="805"/>
      <c r="E30" s="805"/>
      <c r="F30" s="805"/>
      <c r="G30" s="805"/>
      <c r="H30" s="96"/>
      <c r="I30" s="798"/>
      <c r="J30" s="799"/>
      <c r="K30" s="800"/>
      <c r="L30" s="798"/>
      <c r="M30" s="799"/>
      <c r="N30" s="799"/>
      <c r="O30" s="800"/>
      <c r="P30" s="819"/>
      <c r="Q30" s="820"/>
      <c r="R30" s="820"/>
      <c r="S30" s="821"/>
      <c r="T30" s="313"/>
    </row>
    <row r="31" spans="1:22" ht="19">
      <c r="A31" s="94"/>
      <c r="B31" s="95" t="s">
        <v>1041</v>
      </c>
      <c r="C31" s="805" t="str">
        <f>IF(T31="","",(VLOOKUP(T31,'２所属部員入力シート'!$A$5:$G$74,5)))</f>
        <v/>
      </c>
      <c r="D31" s="805"/>
      <c r="E31" s="805"/>
      <c r="F31" s="805"/>
      <c r="G31" s="805"/>
      <c r="H31" s="96"/>
      <c r="I31" s="798" t="str">
        <f>IF(T31="","",(VLOOKUP(T31,'２所属部員入力シート'!$A$5:$G$74,2)))</f>
        <v/>
      </c>
      <c r="J31" s="799"/>
      <c r="K31" s="800"/>
      <c r="L31" s="798" t="str">
        <f>IF(T31="","",(VLOOKUP(T31,'２所属部員入力シート'!$A$5:$G$74,6)))</f>
        <v/>
      </c>
      <c r="M31" s="799"/>
      <c r="N31" s="799"/>
      <c r="O31" s="800"/>
      <c r="P31" s="819" t="str">
        <f>IF(T31="","",(VLOOKUP(T31,'２所属部員入力シート'!$A$5:$G$74,7)))</f>
        <v/>
      </c>
      <c r="Q31" s="820"/>
      <c r="R31" s="820"/>
      <c r="S31" s="821"/>
      <c r="T31" s="313"/>
    </row>
    <row r="32" spans="1:22" ht="19">
      <c r="A32" s="94"/>
      <c r="B32" s="95" t="s">
        <v>1041</v>
      </c>
      <c r="C32" s="805" t="str">
        <f>IF(T32="","",(VLOOKUP(T32,'２所属部員入力シート'!$A$5:$G$74,5)))</f>
        <v/>
      </c>
      <c r="D32" s="805"/>
      <c r="E32" s="805"/>
      <c r="F32" s="805"/>
      <c r="G32" s="805"/>
      <c r="H32" s="96"/>
      <c r="I32" s="798" t="str">
        <f>IF(T32="","",(VLOOKUP(T32,'２所属部員入力シート'!$A$5:$G$74,2)))</f>
        <v/>
      </c>
      <c r="J32" s="799"/>
      <c r="K32" s="800"/>
      <c r="L32" s="798" t="str">
        <f>IF(T32="","",(VLOOKUP(T32,'２所属部員入力シート'!$A$5:$G$74,6)))</f>
        <v/>
      </c>
      <c r="M32" s="799"/>
      <c r="N32" s="799"/>
      <c r="O32" s="800"/>
      <c r="P32" s="819" t="str">
        <f>IF(T32="","",(VLOOKUP(T32,'２所属部員入力シート'!$A$5:$G$74,7)))</f>
        <v/>
      </c>
      <c r="Q32" s="820"/>
      <c r="R32" s="820"/>
      <c r="S32" s="821"/>
      <c r="T32" s="313"/>
    </row>
    <row r="33" spans="1:20" ht="19">
      <c r="A33" s="94"/>
      <c r="B33" s="95" t="s">
        <v>1041</v>
      </c>
      <c r="C33" s="805" t="str">
        <f>IF(T33="","",(VLOOKUP(T33,'２所属部員入力シート'!$A$5:$G$74,5)))</f>
        <v/>
      </c>
      <c r="D33" s="805"/>
      <c r="E33" s="805"/>
      <c r="F33" s="805"/>
      <c r="G33" s="805"/>
      <c r="H33" s="96"/>
      <c r="I33" s="798" t="str">
        <f>IF(T33="","",(VLOOKUP(T33,'２所属部員入力シート'!$A$5:$G$74,2)))</f>
        <v/>
      </c>
      <c r="J33" s="799"/>
      <c r="K33" s="800"/>
      <c r="L33" s="798" t="str">
        <f>IF(T33="","",(VLOOKUP(T33,'２所属部員入力シート'!$A$5:$G$74,6)))</f>
        <v/>
      </c>
      <c r="M33" s="799"/>
      <c r="N33" s="799"/>
      <c r="O33" s="800"/>
      <c r="P33" s="819" t="str">
        <f>IF(T33="","",(VLOOKUP(T33,'２所属部員入力シート'!$A$5:$G$74,7)))</f>
        <v/>
      </c>
      <c r="Q33" s="820"/>
      <c r="R33" s="820"/>
      <c r="S33" s="821"/>
      <c r="T33" s="313"/>
    </row>
    <row r="34" spans="1:20" ht="19">
      <c r="A34" s="101"/>
      <c r="B34" s="102" t="s">
        <v>1041</v>
      </c>
      <c r="C34" s="813" t="str">
        <f>IF(T34="","",(VLOOKUP(T34,'２所属部員入力シート'!$A$5:$G$74,5)))</f>
        <v/>
      </c>
      <c r="D34" s="813"/>
      <c r="E34" s="813"/>
      <c r="F34" s="813"/>
      <c r="G34" s="813"/>
      <c r="H34" s="103"/>
      <c r="I34" s="810" t="str">
        <f>IF(T34="","",(VLOOKUP(T34,'２所属部員入力シート'!$A$5:$G$74,2)))</f>
        <v/>
      </c>
      <c r="J34" s="811"/>
      <c r="K34" s="812"/>
      <c r="L34" s="810" t="str">
        <f>IF(T34="","",(VLOOKUP(T34,'２所属部員入力シート'!$A$5:$G$74,6)))</f>
        <v/>
      </c>
      <c r="M34" s="811"/>
      <c r="N34" s="811"/>
      <c r="O34" s="812"/>
      <c r="P34" s="816" t="str">
        <f>IF(T34="","",(VLOOKUP(T34,'２所属部員入力シート'!$A$5:$G$74,7)))</f>
        <v/>
      </c>
      <c r="Q34" s="817"/>
      <c r="R34" s="817"/>
      <c r="S34" s="818"/>
      <c r="T34" s="313"/>
    </row>
    <row r="35" spans="1:20" ht="15">
      <c r="A35" s="814" t="s">
        <v>1042</v>
      </c>
      <c r="B35" s="645"/>
      <c r="C35" s="645"/>
      <c r="D35" s="645"/>
      <c r="E35" s="645"/>
      <c r="F35" s="645"/>
      <c r="G35" s="645"/>
      <c r="H35" s="645"/>
      <c r="I35" s="645"/>
      <c r="J35" s="645"/>
      <c r="K35" s="645"/>
      <c r="L35" s="645"/>
      <c r="M35" s="645"/>
      <c r="N35" s="645"/>
      <c r="O35" s="645"/>
      <c r="P35" s="645"/>
      <c r="Q35" s="645"/>
      <c r="R35" s="645"/>
      <c r="S35" s="815"/>
    </row>
    <row r="36" spans="1:20" ht="17">
      <c r="A36" s="97" t="s">
        <v>1043</v>
      </c>
      <c r="B36" s="61"/>
      <c r="C36" s="61"/>
      <c r="D36" s="61"/>
      <c r="E36" s="61"/>
      <c r="F36" s="61"/>
      <c r="G36" s="61"/>
      <c r="H36" s="61"/>
      <c r="I36" s="61"/>
      <c r="J36" s="61"/>
      <c r="K36" s="61"/>
      <c r="L36" s="61"/>
      <c r="M36" s="61"/>
      <c r="N36" s="61"/>
      <c r="O36" s="76"/>
      <c r="P36" s="76"/>
      <c r="Q36" s="76"/>
      <c r="R36" s="76"/>
      <c r="S36" s="80"/>
    </row>
    <row r="37" spans="1:20" ht="7.5" customHeight="1">
      <c r="A37" s="97"/>
      <c r="B37" s="61"/>
      <c r="C37" s="61"/>
      <c r="D37" s="61"/>
      <c r="E37" s="61"/>
      <c r="F37" s="61"/>
      <c r="G37" s="61"/>
      <c r="H37" s="61"/>
      <c r="I37" s="61"/>
      <c r="J37" s="61"/>
      <c r="K37" s="61"/>
      <c r="L37" s="61"/>
      <c r="M37" s="61"/>
      <c r="N37" s="61"/>
      <c r="O37" s="76"/>
      <c r="P37" s="76"/>
      <c r="Q37" s="76"/>
      <c r="R37" s="76"/>
      <c r="S37" s="80"/>
    </row>
    <row r="38" spans="1:20" ht="17">
      <c r="A38" s="97"/>
      <c r="B38" s="61"/>
      <c r="C38" s="61"/>
      <c r="D38" s="61"/>
      <c r="E38" s="61"/>
      <c r="F38" s="61"/>
      <c r="G38" s="61"/>
      <c r="H38" s="61"/>
      <c r="I38" s="789">
        <f>$I$15</f>
        <v>46137</v>
      </c>
      <c r="J38" s="789"/>
      <c r="K38" s="789"/>
      <c r="L38" s="789"/>
      <c r="M38" s="789"/>
      <c r="N38" s="789"/>
      <c r="O38" s="789"/>
      <c r="P38" s="789"/>
      <c r="Q38" s="76"/>
      <c r="R38" s="76"/>
      <c r="S38" s="80"/>
    </row>
    <row r="39" spans="1:20" ht="9.75" customHeight="1">
      <c r="A39" s="97"/>
      <c r="B39" s="61"/>
      <c r="C39" s="61"/>
      <c r="D39" s="61"/>
      <c r="E39" s="61"/>
      <c r="F39" s="61"/>
      <c r="G39" s="61"/>
      <c r="H39" s="61"/>
      <c r="I39" s="100"/>
      <c r="J39" s="100"/>
      <c r="K39" s="100"/>
      <c r="L39" s="100"/>
      <c r="M39" s="100"/>
      <c r="N39" s="100"/>
      <c r="O39" s="100"/>
      <c r="P39" s="100"/>
      <c r="Q39" s="76"/>
      <c r="R39" s="76"/>
      <c r="S39" s="80"/>
    </row>
    <row r="40" spans="1:20" ht="22">
      <c r="A40" s="806" t="s">
        <v>1215</v>
      </c>
      <c r="B40" s="807"/>
      <c r="C40" s="807"/>
      <c r="D40" s="807"/>
      <c r="E40" s="807"/>
      <c r="F40" s="807"/>
      <c r="G40" s="808" t="s">
        <v>1215</v>
      </c>
      <c r="H40" s="808"/>
      <c r="I40" s="808"/>
      <c r="J40" s="808"/>
      <c r="K40" s="808"/>
      <c r="L40" s="809" t="str">
        <f>'３大会申込み入力シート'!$C$21 &amp;""</f>
        <v/>
      </c>
      <c r="M40" s="809"/>
      <c r="N40" s="809"/>
      <c r="O40" s="809"/>
      <c r="P40" s="809"/>
      <c r="Q40" s="809"/>
      <c r="R40" s="87" t="s">
        <v>1034</v>
      </c>
      <c r="S40" s="98"/>
    </row>
  </sheetData>
  <mergeCells count="99">
    <mergeCell ref="B2:R2"/>
    <mergeCell ref="C4:D4"/>
    <mergeCell ref="E4:O4"/>
    <mergeCell ref="C5:H5"/>
    <mergeCell ref="L5:Q5"/>
    <mergeCell ref="A6:B6"/>
    <mergeCell ref="D6:G6"/>
    <mergeCell ref="J6:M6"/>
    <mergeCell ref="O6:R6"/>
    <mergeCell ref="A7:B7"/>
    <mergeCell ref="D7:G7"/>
    <mergeCell ref="J7:M7"/>
    <mergeCell ref="O7:R7"/>
    <mergeCell ref="A8:B8"/>
    <mergeCell ref="D8:G8"/>
    <mergeCell ref="J8:M8"/>
    <mergeCell ref="O8:R8"/>
    <mergeCell ref="A10:B10"/>
    <mergeCell ref="C10:F10"/>
    <mergeCell ref="G10:H10"/>
    <mergeCell ref="J10:M10"/>
    <mergeCell ref="N10:Q10"/>
    <mergeCell ref="R10:S10"/>
    <mergeCell ref="A9:B9"/>
    <mergeCell ref="D9:G9"/>
    <mergeCell ref="J9:M9"/>
    <mergeCell ref="O9:R9"/>
    <mergeCell ref="A11:B11"/>
    <mergeCell ref="C11:F11"/>
    <mergeCell ref="G11:H11"/>
    <mergeCell ref="J11:M11"/>
    <mergeCell ref="N11:Q11"/>
    <mergeCell ref="P22:S22"/>
    <mergeCell ref="C23:G23"/>
    <mergeCell ref="I23:K23"/>
    <mergeCell ref="P23:S23"/>
    <mergeCell ref="A12:S12"/>
    <mergeCell ref="B13:K13"/>
    <mergeCell ref="L13:Q13"/>
    <mergeCell ref="A17:F17"/>
    <mergeCell ref="G17:K17"/>
    <mergeCell ref="L17:Q17"/>
    <mergeCell ref="C24:G24"/>
    <mergeCell ref="I24:K24"/>
    <mergeCell ref="C25:G25"/>
    <mergeCell ref="I25:K25"/>
    <mergeCell ref="P24:S24"/>
    <mergeCell ref="P25:S25"/>
    <mergeCell ref="C26:G26"/>
    <mergeCell ref="I26:K26"/>
    <mergeCell ref="C27:G27"/>
    <mergeCell ref="I27:K27"/>
    <mergeCell ref="P26:S26"/>
    <mergeCell ref="P27:S27"/>
    <mergeCell ref="L27:O27"/>
    <mergeCell ref="C28:G28"/>
    <mergeCell ref="I28:K28"/>
    <mergeCell ref="C29:G29"/>
    <mergeCell ref="I29:K29"/>
    <mergeCell ref="P28:S28"/>
    <mergeCell ref="P29:S29"/>
    <mergeCell ref="L28:O28"/>
    <mergeCell ref="L29:O29"/>
    <mergeCell ref="C30:G30"/>
    <mergeCell ref="I30:K30"/>
    <mergeCell ref="C31:G31"/>
    <mergeCell ref="I31:K31"/>
    <mergeCell ref="P30:S30"/>
    <mergeCell ref="P31:S31"/>
    <mergeCell ref="L30:O30"/>
    <mergeCell ref="I32:K32"/>
    <mergeCell ref="C33:G33"/>
    <mergeCell ref="I33:K33"/>
    <mergeCell ref="P32:S32"/>
    <mergeCell ref="P33:S33"/>
    <mergeCell ref="A40:F40"/>
    <mergeCell ref="G40:K40"/>
    <mergeCell ref="L40:Q40"/>
    <mergeCell ref="L34:O34"/>
    <mergeCell ref="C34:G34"/>
    <mergeCell ref="I34:K34"/>
    <mergeCell ref="A35:S35"/>
    <mergeCell ref="P34:S34"/>
    <mergeCell ref="T5:V5"/>
    <mergeCell ref="I38:P38"/>
    <mergeCell ref="L23:O23"/>
    <mergeCell ref="L24:O24"/>
    <mergeCell ref="L25:O25"/>
    <mergeCell ref="L26:O26"/>
    <mergeCell ref="R11:S11"/>
    <mergeCell ref="I15:P15"/>
    <mergeCell ref="L31:O31"/>
    <mergeCell ref="L32:O32"/>
    <mergeCell ref="L33:O33"/>
    <mergeCell ref="E20:O20"/>
    <mergeCell ref="C22:G22"/>
    <mergeCell ref="I22:K22"/>
    <mergeCell ref="L22:O22"/>
    <mergeCell ref="C32:G32"/>
  </mergeCells>
  <phoneticPr fontId="2"/>
  <dataValidations count="2">
    <dataValidation imeMode="hiragana" allowBlank="1" showInputMessage="1" showErrorMessage="1" sqref="O6:R9" xr:uid="{00000000-0002-0000-0900-000000000000}"/>
    <dataValidation imeMode="off" allowBlank="1" showInputMessage="1" showErrorMessage="1" sqref="A23:A34" xr:uid="{00000000-0002-0000-0900-000001000000}"/>
  </dataValidations>
  <pageMargins left="0.7" right="0.7" top="0.75" bottom="0.75" header="0.3" footer="0.3"/>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23"/>
  <sheetViews>
    <sheetView zoomScaleNormal="100" workbookViewId="0">
      <selection activeCell="I11" sqref="I11"/>
    </sheetView>
  </sheetViews>
  <sheetFormatPr baseColWidth="10" defaultColWidth="8.83203125" defaultRowHeight="14"/>
  <cols>
    <col min="1" max="1" width="18" bestFit="1" customWidth="1"/>
    <col min="2" max="2" width="13.6640625" bestFit="1" customWidth="1"/>
    <col min="3" max="3" width="18.6640625" bestFit="1" customWidth="1"/>
    <col min="4" max="4" width="3.1640625" bestFit="1" customWidth="1"/>
    <col min="5" max="5" width="16" customWidth="1"/>
    <col min="6" max="6" width="15.5" bestFit="1" customWidth="1"/>
    <col min="7" max="7" width="2.6640625" customWidth="1"/>
    <col min="8" max="8" width="12.6640625" customWidth="1"/>
    <col min="9" max="19" width="20.6640625" customWidth="1"/>
  </cols>
  <sheetData>
    <row r="2" spans="1:10" ht="19">
      <c r="A2" s="143" t="str">
        <f>'１チーム情報入力シート'!B3&amp;'１チーム情報入力シート'!B4&amp;"年度"</f>
        <v>令和8年度</v>
      </c>
      <c r="B2" s="144"/>
      <c r="C2" s="145" t="s">
        <v>1068</v>
      </c>
      <c r="E2" s="146" t="s">
        <v>1215</v>
      </c>
    </row>
    <row r="3" spans="1:10" ht="19">
      <c r="A3" s="143"/>
      <c r="B3" s="144"/>
      <c r="C3" s="145"/>
      <c r="E3" s="146"/>
    </row>
    <row r="4" spans="1:10" ht="19">
      <c r="A4" s="166" t="s">
        <v>979</v>
      </c>
      <c r="B4" s="144"/>
      <c r="C4" s="145"/>
      <c r="E4" s="146"/>
    </row>
    <row r="5" spans="1:10" ht="13.5" customHeight="1">
      <c r="A5" s="886" t="str">
        <f>'３大会申込み入力シート'!$B$6</f>
        <v/>
      </c>
      <c r="B5" s="886"/>
      <c r="C5" s="886"/>
      <c r="D5" s="886"/>
      <c r="E5" s="886"/>
      <c r="F5" s="886"/>
      <c r="G5" s="168"/>
    </row>
    <row r="6" spans="1:10">
      <c r="A6" s="887"/>
      <c r="B6" s="887"/>
      <c r="C6" s="887"/>
      <c r="D6" s="887"/>
      <c r="E6" s="887"/>
      <c r="F6" s="887"/>
      <c r="G6" s="168"/>
    </row>
    <row r="7" spans="1:10" ht="17">
      <c r="A7" s="147"/>
      <c r="B7" s="148"/>
      <c r="C7" s="149"/>
      <c r="D7" s="150"/>
      <c r="E7" s="150"/>
    </row>
    <row r="9" spans="1:10" ht="42">
      <c r="A9" s="888" t="s">
        <v>1075</v>
      </c>
      <c r="B9" s="888"/>
      <c r="C9" s="888"/>
      <c r="D9" s="888"/>
      <c r="E9" s="888"/>
      <c r="F9" s="888"/>
      <c r="G9" s="151"/>
    </row>
    <row r="10" spans="1:10" ht="15" thickBot="1">
      <c r="H10" t="s">
        <v>1085</v>
      </c>
    </row>
    <row r="11" spans="1:10" ht="31">
      <c r="A11" s="152" t="s">
        <v>1076</v>
      </c>
      <c r="B11" s="889" t="str">
        <f>I11&amp;I12&amp;I13&amp;I14&amp;I15</f>
        <v/>
      </c>
      <c r="C11" s="890"/>
      <c r="D11" s="890"/>
      <c r="E11" s="890"/>
      <c r="F11" s="153" t="s">
        <v>1077</v>
      </c>
      <c r="H11">
        <v>1</v>
      </c>
      <c r="I11" s="15"/>
    </row>
    <row r="12" spans="1:10" ht="26">
      <c r="A12" s="154" t="s">
        <v>1078</v>
      </c>
      <c r="B12" s="882"/>
      <c r="C12" s="883"/>
      <c r="D12" s="155" t="s">
        <v>1079</v>
      </c>
      <c r="E12" s="156"/>
      <c r="F12" s="157" t="s">
        <v>1080</v>
      </c>
      <c r="H12">
        <v>2</v>
      </c>
      <c r="I12" s="15"/>
      <c r="J12" s="158"/>
    </row>
    <row r="13" spans="1:10" ht="26">
      <c r="A13" s="154" t="s">
        <v>1081</v>
      </c>
      <c r="B13" s="882"/>
      <c r="C13" s="883"/>
      <c r="D13" s="155" t="s">
        <v>1079</v>
      </c>
      <c r="E13" s="156"/>
      <c r="F13" s="157" t="s">
        <v>1080</v>
      </c>
      <c r="H13">
        <v>3</v>
      </c>
      <c r="I13" s="15"/>
      <c r="J13" s="158"/>
    </row>
    <row r="14" spans="1:10" ht="26">
      <c r="A14" s="159"/>
      <c r="B14" s="884"/>
      <c r="C14" s="885"/>
      <c r="D14" s="155" t="s">
        <v>1079</v>
      </c>
      <c r="E14" s="156"/>
      <c r="F14" s="157" t="s">
        <v>1080</v>
      </c>
      <c r="H14">
        <v>4</v>
      </c>
      <c r="I14" s="15"/>
      <c r="J14" s="158"/>
    </row>
    <row r="15" spans="1:10" ht="26">
      <c r="A15" s="160"/>
      <c r="B15" s="884"/>
      <c r="C15" s="885"/>
      <c r="D15" s="155" t="s">
        <v>1079</v>
      </c>
      <c r="E15" s="156"/>
      <c r="F15" s="157" t="s">
        <v>1080</v>
      </c>
      <c r="H15">
        <v>5</v>
      </c>
      <c r="I15" s="167"/>
      <c r="J15" s="158"/>
    </row>
    <row r="16" spans="1:10" ht="26">
      <c r="A16" s="160"/>
      <c r="B16" s="884"/>
      <c r="C16" s="885"/>
      <c r="D16" s="155" t="s">
        <v>1079</v>
      </c>
      <c r="E16" s="156"/>
      <c r="F16" s="157" t="s">
        <v>1080</v>
      </c>
      <c r="I16" s="158"/>
      <c r="J16" s="158"/>
    </row>
    <row r="17" spans="1:10" ht="26">
      <c r="A17" s="160"/>
      <c r="B17" s="884"/>
      <c r="C17" s="885"/>
      <c r="D17" s="155" t="s">
        <v>1079</v>
      </c>
      <c r="E17" s="156"/>
      <c r="F17" s="157" t="s">
        <v>1080</v>
      </c>
      <c r="I17" s="158"/>
      <c r="J17" s="158"/>
    </row>
    <row r="18" spans="1:10" ht="26">
      <c r="A18" s="160"/>
      <c r="B18" s="884"/>
      <c r="C18" s="885"/>
      <c r="D18" s="155" t="s">
        <v>1079</v>
      </c>
      <c r="E18" s="156"/>
      <c r="F18" s="157" t="s">
        <v>1080</v>
      </c>
      <c r="I18" s="158"/>
      <c r="J18" s="158"/>
    </row>
    <row r="19" spans="1:10" ht="26">
      <c r="A19" s="161"/>
      <c r="B19" s="884"/>
      <c r="C19" s="885"/>
      <c r="D19" s="155" t="s">
        <v>1079</v>
      </c>
      <c r="E19" s="156"/>
      <c r="F19" s="157" t="s">
        <v>1080</v>
      </c>
      <c r="I19" s="158"/>
      <c r="J19" s="158"/>
    </row>
    <row r="20" spans="1:10" ht="26">
      <c r="A20" s="154" t="s">
        <v>1082</v>
      </c>
      <c r="B20" s="882"/>
      <c r="C20" s="883"/>
      <c r="D20" s="155" t="s">
        <v>1079</v>
      </c>
      <c r="E20" s="156"/>
      <c r="F20" s="157" t="s">
        <v>1080</v>
      </c>
      <c r="I20" s="158"/>
      <c r="J20" s="158"/>
    </row>
    <row r="21" spans="1:10" ht="27" thickBot="1">
      <c r="A21" s="162" t="s">
        <v>1083</v>
      </c>
      <c r="B21" s="879"/>
      <c r="C21" s="880"/>
      <c r="D21" s="163" t="s">
        <v>1079</v>
      </c>
      <c r="E21" s="164"/>
      <c r="F21" s="165" t="s">
        <v>1080</v>
      </c>
      <c r="I21" s="158"/>
      <c r="J21" s="158"/>
    </row>
    <row r="22" spans="1:10" ht="19">
      <c r="A22" s="146"/>
    </row>
    <row r="23" spans="1:10" ht="17">
      <c r="A23" s="881" t="s">
        <v>1084</v>
      </c>
      <c r="B23" s="881"/>
      <c r="C23" s="881"/>
      <c r="D23" s="881"/>
      <c r="E23" s="881"/>
      <c r="F23" s="881"/>
    </row>
  </sheetData>
  <mergeCells count="14">
    <mergeCell ref="B21:C21"/>
    <mergeCell ref="A23:F23"/>
    <mergeCell ref="B20:C20"/>
    <mergeCell ref="B19:C19"/>
    <mergeCell ref="A5:F6"/>
    <mergeCell ref="B15:C15"/>
    <mergeCell ref="B16:C16"/>
    <mergeCell ref="B17:C17"/>
    <mergeCell ref="B18:C18"/>
    <mergeCell ref="A9:F9"/>
    <mergeCell ref="B11:E11"/>
    <mergeCell ref="B12:C12"/>
    <mergeCell ref="B13:C13"/>
    <mergeCell ref="B14:C14"/>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44"/>
  <sheetViews>
    <sheetView view="pageBreakPreview" zoomScale="95" zoomScaleNormal="100" zoomScaleSheetLayoutView="95" workbookViewId="0">
      <selection activeCell="C11" sqref="C11:D11"/>
    </sheetView>
  </sheetViews>
  <sheetFormatPr baseColWidth="10" defaultColWidth="9" defaultRowHeight="15"/>
  <cols>
    <col min="1" max="40" width="2" style="138" customWidth="1"/>
    <col min="41" max="42" width="9" style="138"/>
    <col min="43" max="43" width="21.6640625" style="138" customWidth="1"/>
    <col min="44" max="16384" width="9" style="138"/>
  </cols>
  <sheetData>
    <row r="1" spans="1:43" ht="20.25" customHeight="1">
      <c r="A1" s="897" t="s">
        <v>1336</v>
      </c>
      <c r="B1" s="897"/>
      <c r="C1" s="897"/>
      <c r="D1" s="897"/>
      <c r="E1" s="897"/>
      <c r="F1" s="897"/>
      <c r="G1" s="897"/>
      <c r="H1" s="897"/>
      <c r="I1" s="897"/>
      <c r="J1" s="897"/>
      <c r="K1" s="897"/>
      <c r="L1" s="897"/>
      <c r="M1" s="897"/>
      <c r="AJ1" s="902" t="s">
        <v>1065</v>
      </c>
      <c r="AK1" s="902"/>
      <c r="AL1" s="902"/>
      <c r="AM1" s="902"/>
      <c r="AN1" s="902"/>
      <c r="AP1" s="368" t="s">
        <v>1267</v>
      </c>
      <c r="AQ1" s="374" t="s">
        <v>1313</v>
      </c>
    </row>
    <row r="2" spans="1:43" ht="20.25" customHeight="1"/>
    <row r="3" spans="1:43" ht="20.25" customHeight="1">
      <c r="A3" s="903" t="str">
        <f>IF('１チーム情報入力シート'!B3="", "　　", '１チーム情報入力シート'!B3) &amp; IF('１チーム情報入力シート'!B4="","　　",DBCS('１チーム情報入力シート'!B4)) &amp; "年度　合同チーム編成申請書"</f>
        <v>令和８年度　合同チーム編成申請書</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903"/>
      <c r="AN3" s="903"/>
    </row>
    <row r="4" spans="1:43" ht="20.25" customHeight="1">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row>
    <row r="5" spans="1:43" ht="20.25" customHeight="1"/>
    <row r="6" spans="1:43" ht="20.25" customHeight="1">
      <c r="A6" s="904" t="s">
        <v>1066</v>
      </c>
      <c r="B6" s="904"/>
      <c r="C6" s="904"/>
      <c r="D6" s="904"/>
      <c r="E6" s="904"/>
      <c r="F6" s="904"/>
      <c r="G6" s="904"/>
      <c r="H6" s="905" t="str">
        <f>'３大会申込み入力シート'!$B$6</f>
        <v/>
      </c>
      <c r="I6" s="905"/>
      <c r="J6" s="905"/>
      <c r="K6" s="905"/>
      <c r="L6" s="905"/>
      <c r="M6" s="905"/>
      <c r="N6" s="905"/>
      <c r="O6" s="905"/>
      <c r="P6" s="905"/>
      <c r="Q6" s="905"/>
      <c r="R6" s="905"/>
      <c r="S6" s="905"/>
      <c r="T6" s="905"/>
      <c r="U6" s="905"/>
      <c r="V6" s="905"/>
      <c r="W6" s="905"/>
      <c r="X6" s="905"/>
      <c r="Y6" s="905"/>
      <c r="Z6" s="905"/>
      <c r="AA6" s="905"/>
      <c r="AB6" s="905"/>
      <c r="AC6" s="905"/>
      <c r="AD6" s="905"/>
      <c r="AE6" s="905"/>
      <c r="AF6" s="905"/>
      <c r="AG6" s="905"/>
      <c r="AH6" s="905"/>
      <c r="AI6" s="905"/>
      <c r="AJ6" s="905"/>
      <c r="AK6" s="905"/>
      <c r="AL6" s="905"/>
      <c r="AM6" s="905"/>
      <c r="AN6" s="905"/>
    </row>
    <row r="7" spans="1:43" ht="20.25" customHeight="1"/>
    <row r="8" spans="1:43" ht="20.25" customHeight="1">
      <c r="A8" s="897" t="s">
        <v>1067</v>
      </c>
      <c r="B8" s="897"/>
      <c r="C8" s="897"/>
      <c r="D8" s="897"/>
      <c r="E8" s="897"/>
      <c r="F8" s="897"/>
      <c r="G8" s="897"/>
      <c r="H8" s="907" t="s">
        <v>1068</v>
      </c>
      <c r="I8" s="907"/>
      <c r="J8" s="907"/>
      <c r="K8" s="907"/>
      <c r="L8" s="907"/>
      <c r="M8" s="907"/>
      <c r="N8" s="907"/>
      <c r="O8" s="907"/>
      <c r="P8" s="907"/>
      <c r="Q8" s="907"/>
      <c r="R8" s="907"/>
      <c r="S8" s="907"/>
      <c r="T8" s="907"/>
      <c r="U8" s="907"/>
      <c r="V8" s="907"/>
      <c r="W8" s="907"/>
      <c r="X8" s="907"/>
    </row>
    <row r="9" spans="1:43" ht="20.25" customHeight="1"/>
    <row r="10" spans="1:43" ht="20.25" customHeight="1">
      <c r="A10" s="897" t="s">
        <v>1335</v>
      </c>
      <c r="B10" s="897"/>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row>
    <row r="11" spans="1:43" ht="20.25" customHeight="1">
      <c r="B11" s="138" t="s">
        <v>1316</v>
      </c>
      <c r="C11" s="898" t="s">
        <v>1317</v>
      </c>
      <c r="D11" s="898"/>
      <c r="E11" s="138" t="s">
        <v>1318</v>
      </c>
      <c r="F11" s="897" t="s">
        <v>1319</v>
      </c>
      <c r="G11" s="897"/>
      <c r="H11" s="897"/>
      <c r="I11" s="897"/>
      <c r="J11" s="897"/>
      <c r="K11" s="897"/>
      <c r="L11" s="897"/>
      <c r="M11" s="897"/>
      <c r="O11" s="893" t="str">
        <f>'１チーム情報入力シート'!B3 &amp; ""</f>
        <v>令和</v>
      </c>
      <c r="P11" s="893"/>
      <c r="Q11" s="893"/>
      <c r="R11" s="898"/>
      <c r="S11" s="898"/>
      <c r="T11" s="893" t="s">
        <v>1321</v>
      </c>
      <c r="U11" s="893"/>
      <c r="V11" s="898"/>
      <c r="W11" s="898"/>
      <c r="X11" s="893" t="s">
        <v>1323</v>
      </c>
      <c r="Y11" s="893"/>
      <c r="Z11" s="898"/>
      <c r="AA11" s="898"/>
      <c r="AB11" s="893" t="s">
        <v>1325</v>
      </c>
      <c r="AC11" s="893"/>
      <c r="AD11" s="906" t="s">
        <v>1326</v>
      </c>
      <c r="AE11" s="906"/>
      <c r="AF11" s="906"/>
      <c r="AG11" s="906"/>
      <c r="AH11" s="906"/>
      <c r="AI11" s="906"/>
      <c r="AJ11" s="906"/>
      <c r="AK11" s="898"/>
      <c r="AL11" s="898"/>
      <c r="AM11" s="897" t="s">
        <v>1327</v>
      </c>
      <c r="AN11" s="897"/>
    </row>
    <row r="12" spans="1:43" ht="20.25" customHeight="1">
      <c r="B12" s="138" t="s">
        <v>1316</v>
      </c>
      <c r="C12" s="898"/>
      <c r="D12" s="898"/>
      <c r="E12" s="138" t="s">
        <v>1318</v>
      </c>
      <c r="F12" s="897" t="s">
        <v>1320</v>
      </c>
      <c r="G12" s="897"/>
      <c r="H12" s="897"/>
      <c r="I12" s="897"/>
      <c r="J12" s="897"/>
      <c r="K12" s="897"/>
      <c r="L12" s="897"/>
      <c r="M12" s="897"/>
      <c r="O12" s="893" t="str">
        <f>'１チーム情報入力シート'!B3 &amp; ""</f>
        <v>令和</v>
      </c>
      <c r="P12" s="893"/>
      <c r="Q12" s="893"/>
      <c r="R12" s="898"/>
      <c r="S12" s="898"/>
      <c r="T12" s="893" t="s">
        <v>1322</v>
      </c>
      <c r="U12" s="893"/>
      <c r="V12" s="893"/>
      <c r="W12" s="893"/>
      <c r="X12" s="893"/>
      <c r="Y12" s="893"/>
      <c r="Z12" s="893"/>
      <c r="AA12" s="893"/>
      <c r="AB12" s="893"/>
      <c r="AC12" s="893"/>
      <c r="AD12" s="893"/>
      <c r="AE12" s="893"/>
      <c r="AF12" s="893"/>
      <c r="AG12" s="906" t="s">
        <v>1324</v>
      </c>
      <c r="AH12" s="906"/>
      <c r="AI12" s="906"/>
      <c r="AJ12" s="906"/>
      <c r="AK12" s="898"/>
      <c r="AL12" s="898"/>
      <c r="AM12" s="897" t="s">
        <v>1327</v>
      </c>
      <c r="AN12" s="897"/>
    </row>
    <row r="13" spans="1:43" ht="20.25" customHeight="1"/>
    <row r="14" spans="1:43" ht="20.25" customHeight="1">
      <c r="A14" s="138" t="s">
        <v>1328</v>
      </c>
    </row>
    <row r="15" spans="1:43" ht="20.25" customHeight="1">
      <c r="C15" s="898"/>
      <c r="D15" s="898"/>
      <c r="E15" s="898"/>
      <c r="F15" s="898"/>
      <c r="G15" s="898"/>
      <c r="H15" s="898"/>
      <c r="I15" s="898"/>
      <c r="J15" s="898"/>
      <c r="K15" s="898"/>
      <c r="L15" s="893" t="s">
        <v>1329</v>
      </c>
      <c r="M15" s="893"/>
      <c r="N15" s="893"/>
      <c r="P15" s="898"/>
      <c r="Q15" s="898"/>
      <c r="R15" s="893" t="s">
        <v>1327</v>
      </c>
      <c r="S15" s="893"/>
      <c r="V15" s="898"/>
      <c r="W15" s="898"/>
      <c r="X15" s="898"/>
      <c r="Y15" s="898"/>
      <c r="Z15" s="898"/>
      <c r="AA15" s="898"/>
      <c r="AB15" s="898"/>
      <c r="AC15" s="898"/>
      <c r="AD15" s="898"/>
      <c r="AE15" s="893" t="s">
        <v>1329</v>
      </c>
      <c r="AF15" s="893"/>
      <c r="AG15" s="893"/>
      <c r="AI15" s="898"/>
      <c r="AJ15" s="898"/>
      <c r="AK15" s="893" t="s">
        <v>1327</v>
      </c>
      <c r="AL15" s="893"/>
    </row>
    <row r="16" spans="1:43" ht="10" customHeight="1"/>
    <row r="17" spans="1:40" ht="20.25" customHeight="1">
      <c r="C17" s="898"/>
      <c r="D17" s="898"/>
      <c r="E17" s="898"/>
      <c r="F17" s="898"/>
      <c r="G17" s="898"/>
      <c r="H17" s="898"/>
      <c r="I17" s="898"/>
      <c r="J17" s="898"/>
      <c r="K17" s="898"/>
      <c r="L17" s="893" t="s">
        <v>1329</v>
      </c>
      <c r="M17" s="893"/>
      <c r="N17" s="893"/>
      <c r="P17" s="898"/>
      <c r="Q17" s="898"/>
      <c r="R17" s="893" t="s">
        <v>1327</v>
      </c>
      <c r="S17" s="893"/>
    </row>
    <row r="18" spans="1:40" ht="10" customHeight="1"/>
    <row r="19" spans="1:40" ht="20.25" customHeight="1">
      <c r="C19" s="138" t="s">
        <v>1330</v>
      </c>
      <c r="L19" s="898"/>
      <c r="M19" s="898"/>
      <c r="N19" s="898"/>
      <c r="O19" s="893" t="s">
        <v>1327</v>
      </c>
      <c r="P19" s="893"/>
    </row>
    <row r="20" spans="1:40" ht="20.25" customHeight="1">
      <c r="AA20" s="897"/>
      <c r="AB20" s="897"/>
      <c r="AC20" s="897"/>
      <c r="AD20" s="897"/>
      <c r="AE20" s="897"/>
      <c r="AF20" s="897"/>
      <c r="AG20" s="897"/>
      <c r="AH20" s="897"/>
      <c r="AI20" s="897"/>
      <c r="AJ20" s="897"/>
      <c r="AK20" s="897"/>
      <c r="AL20" s="897"/>
    </row>
    <row r="21" spans="1:40" ht="20.25" customHeight="1">
      <c r="A21" s="897" t="s">
        <v>1069</v>
      </c>
      <c r="B21" s="897"/>
      <c r="C21" s="897"/>
      <c r="D21" s="897"/>
      <c r="E21" s="897"/>
      <c r="F21" s="897"/>
      <c r="G21" s="897"/>
    </row>
    <row r="22" spans="1:40" ht="20.25" customHeight="1"/>
    <row r="23" spans="1:40" ht="20.25" customHeight="1">
      <c r="B23" s="900" t="s">
        <v>1073</v>
      </c>
      <c r="C23" s="900"/>
      <c r="D23" s="900"/>
      <c r="E23" s="900"/>
      <c r="F23" s="900"/>
      <c r="G23" s="900"/>
      <c r="H23" s="900"/>
      <c r="I23" s="900"/>
      <c r="J23" s="900"/>
      <c r="K23" s="900"/>
      <c r="L23" s="900"/>
      <c r="M23" s="900"/>
      <c r="N23" s="900"/>
      <c r="O23" s="900" t="str">
        <f>$AQ$1&amp;""</f>
        <v>井上　一也</v>
      </c>
      <c r="P23" s="900"/>
      <c r="Q23" s="900"/>
      <c r="R23" s="900"/>
      <c r="S23" s="900"/>
      <c r="T23" s="900"/>
      <c r="U23" s="900"/>
      <c r="V23" s="900"/>
      <c r="W23" s="900"/>
      <c r="X23" s="900" t="s">
        <v>1074</v>
      </c>
      <c r="Y23" s="900"/>
      <c r="Z23" s="142"/>
      <c r="AA23" s="142"/>
      <c r="AB23" s="142"/>
      <c r="AC23" s="142"/>
    </row>
    <row r="24" spans="1:40" ht="20.25" customHeight="1"/>
    <row r="25" spans="1:40" ht="20.25" customHeight="1">
      <c r="B25" s="897" t="s">
        <v>1331</v>
      </c>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7"/>
      <c r="AI25" s="897"/>
      <c r="AJ25" s="897"/>
      <c r="AK25" s="897"/>
      <c r="AL25" s="897"/>
      <c r="AM25" s="897"/>
      <c r="AN25" s="897"/>
    </row>
    <row r="26" spans="1:40" ht="20.25" customHeight="1"/>
    <row r="27" spans="1:40" ht="20.25" customHeight="1">
      <c r="A27" s="138" t="s">
        <v>1070</v>
      </c>
      <c r="B27" s="901">
        <f>'３大会申込み入力シート'!$C$3</f>
        <v>0</v>
      </c>
      <c r="C27" s="901"/>
      <c r="D27" s="901"/>
      <c r="E27" s="901"/>
      <c r="F27" s="901"/>
      <c r="G27" s="901"/>
      <c r="H27" s="901"/>
      <c r="I27" s="901"/>
      <c r="J27" s="901"/>
      <c r="K27" s="901"/>
      <c r="L27" s="901"/>
      <c r="M27" s="901"/>
      <c r="N27" s="901"/>
      <c r="O27" s="901"/>
      <c r="P27" s="367"/>
      <c r="Q27" s="367"/>
      <c r="R27" s="367"/>
      <c r="S27" s="367"/>
      <c r="T27" s="367"/>
      <c r="U27" s="367"/>
    </row>
    <row r="28" spans="1:40" ht="20.25" customHeight="1">
      <c r="K28" s="893"/>
      <c r="L28" s="893"/>
      <c r="N28" s="893"/>
      <c r="O28" s="893"/>
    </row>
    <row r="29" spans="1:40" ht="20.25" customHeight="1">
      <c r="A29" s="140"/>
      <c r="B29" s="894"/>
      <c r="C29" s="894"/>
      <c r="D29" s="895" t="str">
        <f>'１チーム情報入力シート'!B10 &amp;""</f>
        <v/>
      </c>
      <c r="E29" s="895"/>
      <c r="F29" s="895"/>
      <c r="G29" s="895"/>
      <c r="H29" s="895"/>
      <c r="I29" s="895"/>
      <c r="J29" s="895"/>
      <c r="K29" s="895"/>
      <c r="L29" s="895"/>
      <c r="M29" s="895"/>
      <c r="N29" s="895"/>
      <c r="O29" s="896" t="s">
        <v>1071</v>
      </c>
      <c r="P29" s="896"/>
      <c r="Q29" s="896"/>
      <c r="R29" s="896"/>
      <c r="S29" s="896"/>
      <c r="T29" s="896"/>
      <c r="U29" s="896"/>
      <c r="V29" s="896"/>
      <c r="W29" s="896"/>
      <c r="X29" s="896"/>
      <c r="Y29" s="895" t="str">
        <f>'１チーム情報入力シート'!B17 &amp; ""</f>
        <v/>
      </c>
      <c r="Z29" s="895"/>
      <c r="AA29" s="895"/>
      <c r="AB29" s="895"/>
      <c r="AC29" s="895"/>
      <c r="AD29" s="895"/>
      <c r="AE29" s="895"/>
      <c r="AF29" s="895"/>
      <c r="AG29" s="895"/>
      <c r="AH29" s="895"/>
      <c r="AI29" s="895"/>
      <c r="AJ29" s="895"/>
      <c r="AK29" s="895"/>
      <c r="AL29" s="373"/>
      <c r="AM29" s="891" t="s">
        <v>1034</v>
      </c>
      <c r="AN29" s="892"/>
    </row>
    <row r="30" spans="1:40" ht="20.25"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1"/>
    </row>
    <row r="31" spans="1:40" ht="20.25" customHeight="1">
      <c r="A31" s="140"/>
      <c r="B31" s="140"/>
      <c r="C31" s="140"/>
      <c r="D31" s="140"/>
      <c r="E31" s="140"/>
      <c r="F31" s="140"/>
      <c r="G31" s="140"/>
      <c r="H31" s="140"/>
      <c r="I31" s="140"/>
      <c r="J31" s="140"/>
      <c r="K31" s="140"/>
      <c r="L31" s="140"/>
      <c r="M31" s="140"/>
      <c r="N31" s="140"/>
      <c r="O31" s="140"/>
      <c r="P31" s="140"/>
      <c r="Q31" s="140"/>
      <c r="R31" s="140"/>
      <c r="S31" s="140"/>
      <c r="T31" s="899" t="s">
        <v>1072</v>
      </c>
      <c r="U31" s="899"/>
      <c r="V31" s="899"/>
      <c r="W31" s="899"/>
      <c r="X31" s="899"/>
      <c r="Y31" s="895" t="str">
        <f>'３大会申込み入力シート'!C21 &amp; ""</f>
        <v/>
      </c>
      <c r="Z31" s="895"/>
      <c r="AA31" s="895"/>
      <c r="AB31" s="895"/>
      <c r="AC31" s="895"/>
      <c r="AD31" s="895"/>
      <c r="AE31" s="895"/>
      <c r="AF31" s="895"/>
      <c r="AG31" s="895"/>
      <c r="AH31" s="895"/>
      <c r="AI31" s="895"/>
      <c r="AJ31" s="895"/>
      <c r="AK31" s="895"/>
      <c r="AL31" s="373"/>
    </row>
    <row r="32" spans="1:40" ht="20.25" customHeight="1">
      <c r="A32" s="140"/>
    </row>
    <row r="33" spans="1:40" ht="20.25" customHeight="1">
      <c r="A33" s="140"/>
    </row>
    <row r="34" spans="1:40" ht="20.25" customHeight="1">
      <c r="A34" s="140"/>
    </row>
    <row r="35" spans="1:40" ht="20.25" customHeight="1">
      <c r="A35" s="140"/>
    </row>
    <row r="36" spans="1:40" ht="20.25" customHeight="1">
      <c r="A36" s="140"/>
    </row>
    <row r="37" spans="1:40" ht="20.25" customHeight="1">
      <c r="A37" s="140"/>
    </row>
    <row r="38" spans="1:40" ht="20.25" customHeight="1">
      <c r="A38" s="140"/>
    </row>
    <row r="39" spans="1:40" ht="20.25" customHeight="1">
      <c r="A39" s="140"/>
    </row>
    <row r="40" spans="1:40" ht="20.25" customHeight="1">
      <c r="A40" s="140"/>
    </row>
    <row r="41" spans="1:40" ht="20.25" customHeight="1">
      <c r="A41" s="140"/>
    </row>
    <row r="42" spans="1:40" ht="20.25" customHeight="1">
      <c r="A42" s="140"/>
    </row>
    <row r="43" spans="1:40" ht="20.25" customHeight="1"/>
    <row r="44" spans="1:40" ht="20.25" customHeight="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row>
  </sheetData>
  <sheetProtection sheet="1" objects="1" scenarios="1"/>
  <mergeCells count="58">
    <mergeCell ref="AK11:AL11"/>
    <mergeCell ref="AK12:AL12"/>
    <mergeCell ref="AM11:AN11"/>
    <mergeCell ref="AM12:AN12"/>
    <mergeCell ref="C15:K15"/>
    <mergeCell ref="L15:N15"/>
    <mergeCell ref="X11:Y11"/>
    <mergeCell ref="R15:S15"/>
    <mergeCell ref="P15:Q15"/>
    <mergeCell ref="V15:AD15"/>
    <mergeCell ref="Z11:AA11"/>
    <mergeCell ref="AB11:AC11"/>
    <mergeCell ref="AK15:AL15"/>
    <mergeCell ref="R11:S11"/>
    <mergeCell ref="AE15:AG15"/>
    <mergeCell ref="AI15:AJ15"/>
    <mergeCell ref="A8:G8"/>
    <mergeCell ref="AG12:AJ12"/>
    <mergeCell ref="A10:AI10"/>
    <mergeCell ref="T11:U11"/>
    <mergeCell ref="V11:W11"/>
    <mergeCell ref="T12:AF12"/>
    <mergeCell ref="O12:Q12"/>
    <mergeCell ref="AD11:AJ11"/>
    <mergeCell ref="C11:D11"/>
    <mergeCell ref="C12:D12"/>
    <mergeCell ref="H8:X8"/>
    <mergeCell ref="F11:M11"/>
    <mergeCell ref="F12:M12"/>
    <mergeCell ref="O11:Q11"/>
    <mergeCell ref="R12:S12"/>
    <mergeCell ref="A1:M1"/>
    <mergeCell ref="AJ1:AN1"/>
    <mergeCell ref="A3:AN3"/>
    <mergeCell ref="A6:G6"/>
    <mergeCell ref="H6:AN6"/>
    <mergeCell ref="T31:X31"/>
    <mergeCell ref="B23:N23"/>
    <mergeCell ref="O23:W23"/>
    <mergeCell ref="X23:Y23"/>
    <mergeCell ref="Y31:AK31"/>
    <mergeCell ref="B27:O27"/>
    <mergeCell ref="AA20:AL20"/>
    <mergeCell ref="A21:G21"/>
    <mergeCell ref="B25:AN25"/>
    <mergeCell ref="O19:P19"/>
    <mergeCell ref="C17:K17"/>
    <mergeCell ref="L17:N17"/>
    <mergeCell ref="P17:Q17"/>
    <mergeCell ref="R17:S17"/>
    <mergeCell ref="L19:N19"/>
    <mergeCell ref="AM29:AN29"/>
    <mergeCell ref="K28:L28"/>
    <mergeCell ref="N28:O28"/>
    <mergeCell ref="B29:C29"/>
    <mergeCell ref="D29:N29"/>
    <mergeCell ref="O29:X29"/>
    <mergeCell ref="Y29:AK2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7"/>
  <sheetViews>
    <sheetView view="pageBreakPreview" zoomScaleNormal="100" zoomScaleSheetLayoutView="100" workbookViewId="0"/>
  </sheetViews>
  <sheetFormatPr baseColWidth="10" defaultColWidth="8.83203125" defaultRowHeight="14"/>
  <cols>
    <col min="1" max="1" width="4" customWidth="1"/>
    <col min="2" max="2" width="11.83203125" customWidth="1"/>
    <col min="3" max="3" width="4.6640625" customWidth="1"/>
    <col min="9" max="9" width="11.6640625" customWidth="1"/>
    <col min="10" max="10" width="5.5" customWidth="1"/>
  </cols>
  <sheetData>
    <row r="1" spans="1:10" ht="57.5" customHeight="1"/>
    <row r="2" spans="1:10" ht="24">
      <c r="A2" s="908" t="s">
        <v>1302</v>
      </c>
      <c r="B2" s="908"/>
      <c r="C2" s="908"/>
      <c r="D2" s="908"/>
      <c r="E2" s="908"/>
      <c r="F2" s="908"/>
      <c r="G2" s="908"/>
      <c r="H2" s="908"/>
      <c r="I2" s="908"/>
      <c r="J2" s="908"/>
    </row>
    <row r="3" spans="1:10" ht="24">
      <c r="A3" s="358"/>
      <c r="B3" s="358"/>
      <c r="C3" s="358"/>
      <c r="D3" s="358"/>
      <c r="E3" s="358"/>
      <c r="F3" s="358"/>
      <c r="G3" s="358"/>
      <c r="H3" s="358"/>
      <c r="I3" s="358"/>
      <c r="J3" s="358"/>
    </row>
    <row r="5" spans="1:10" ht="15.5" customHeight="1">
      <c r="A5" s="43" t="s">
        <v>1332</v>
      </c>
      <c r="B5" s="43"/>
      <c r="C5" s="43"/>
      <c r="D5" s="43"/>
      <c r="E5" s="43"/>
      <c r="F5" s="43"/>
      <c r="G5" s="43"/>
      <c r="H5" s="43"/>
    </row>
    <row r="6" spans="1:10" ht="15.5" customHeight="1">
      <c r="A6" s="43"/>
      <c r="B6" s="43"/>
      <c r="C6" s="43"/>
      <c r="D6" s="43"/>
      <c r="E6" s="43"/>
      <c r="F6" s="43"/>
      <c r="G6" s="43"/>
      <c r="H6" s="43"/>
    </row>
    <row r="7" spans="1:10" ht="15.5" customHeight="1">
      <c r="A7" s="43" t="s">
        <v>1307</v>
      </c>
      <c r="B7" s="43"/>
      <c r="C7" s="43"/>
      <c r="D7" s="43"/>
      <c r="E7" s="43"/>
      <c r="F7" s="43"/>
      <c r="G7" s="43"/>
      <c r="H7" s="43"/>
    </row>
    <row r="8" spans="1:10" ht="15.5" customHeight="1">
      <c r="A8" s="43"/>
      <c r="B8" s="43"/>
      <c r="C8" s="43"/>
      <c r="D8" s="43"/>
      <c r="E8" s="43"/>
      <c r="F8" s="43"/>
      <c r="G8" s="43"/>
      <c r="H8" s="43"/>
    </row>
    <row r="9" spans="1:10">
      <c r="A9" s="43"/>
      <c r="B9" s="43"/>
      <c r="C9" s="43"/>
      <c r="D9" s="43"/>
      <c r="E9" s="43"/>
      <c r="F9" s="43"/>
      <c r="G9" s="43"/>
      <c r="H9" s="43"/>
    </row>
    <row r="10" spans="1:10">
      <c r="A10" s="43"/>
      <c r="B10" s="43"/>
      <c r="C10" s="43"/>
      <c r="D10" s="43"/>
      <c r="E10" s="43"/>
      <c r="F10" s="43" t="s">
        <v>1305</v>
      </c>
      <c r="G10" s="43"/>
      <c r="H10" s="43"/>
    </row>
    <row r="11" spans="1:10">
      <c r="A11" s="43"/>
      <c r="B11" s="43"/>
      <c r="C11" s="43"/>
      <c r="D11" s="43"/>
      <c r="E11" s="43"/>
      <c r="F11" s="43"/>
      <c r="G11" s="43"/>
      <c r="H11" s="43"/>
    </row>
    <row r="12" spans="1:10" ht="23.75" customHeight="1">
      <c r="A12" s="43">
        <v>1</v>
      </c>
      <c r="B12" s="369" t="s">
        <v>1306</v>
      </c>
      <c r="C12" s="43"/>
      <c r="D12" s="911"/>
      <c r="E12" s="911"/>
      <c r="F12" s="911"/>
      <c r="G12" s="911"/>
      <c r="H12" s="911"/>
    </row>
    <row r="13" spans="1:10" ht="23.75" customHeight="1">
      <c r="A13" s="43"/>
      <c r="B13" s="369"/>
      <c r="C13" s="43"/>
      <c r="D13" s="43"/>
      <c r="E13" s="43"/>
      <c r="F13" s="43"/>
      <c r="G13" s="43"/>
      <c r="H13" s="43"/>
    </row>
    <row r="14" spans="1:10" ht="23.75" customHeight="1">
      <c r="A14" s="43">
        <v>2</v>
      </c>
      <c r="B14" s="369" t="s">
        <v>1303</v>
      </c>
      <c r="C14" s="43"/>
      <c r="D14" s="911" t="str">
        <f>'４申込書'!I2 &amp;""</f>
        <v/>
      </c>
      <c r="E14" s="911"/>
      <c r="F14" s="911"/>
      <c r="G14" s="911"/>
      <c r="H14" s="911"/>
    </row>
    <row r="15" spans="1:10" ht="23.75" customHeight="1">
      <c r="A15" s="43"/>
      <c r="B15" s="369"/>
      <c r="C15" s="43"/>
      <c r="D15" s="43"/>
      <c r="E15" s="43"/>
      <c r="F15" s="43"/>
      <c r="G15" s="43"/>
      <c r="H15" s="43"/>
    </row>
    <row r="16" spans="1:10" ht="23.75" customHeight="1">
      <c r="A16" s="43">
        <v>3</v>
      </c>
      <c r="B16" s="369" t="s">
        <v>1308</v>
      </c>
      <c r="C16" s="43"/>
      <c r="D16" s="910" t="str">
        <f>'１チーム情報入力シート'!$B$10</f>
        <v/>
      </c>
      <c r="E16" s="910"/>
      <c r="F16" s="910"/>
      <c r="G16" s="370" t="s">
        <v>1309</v>
      </c>
      <c r="H16" s="370" t="s">
        <v>1310</v>
      </c>
      <c r="I16" s="43" t="s">
        <v>1311</v>
      </c>
    </row>
    <row r="17" spans="1:15" ht="23.75" customHeight="1">
      <c r="A17" s="43"/>
      <c r="B17" s="369"/>
      <c r="C17" s="43"/>
      <c r="D17" s="43"/>
      <c r="E17" s="43"/>
      <c r="F17" s="43"/>
      <c r="G17" s="43"/>
      <c r="H17" s="43"/>
    </row>
    <row r="18" spans="1:15" ht="23.75" customHeight="1">
      <c r="A18" s="43">
        <v>4</v>
      </c>
      <c r="B18" s="369" t="s">
        <v>1304</v>
      </c>
      <c r="C18" s="43"/>
      <c r="D18" s="911"/>
      <c r="E18" s="911"/>
      <c r="F18" s="911"/>
      <c r="G18" s="911"/>
      <c r="H18" s="911"/>
    </row>
    <row r="19" spans="1:15" ht="23.75" customHeight="1">
      <c r="A19" s="43"/>
      <c r="B19" s="43"/>
      <c r="C19" s="43"/>
      <c r="D19" s="43" t="s">
        <v>1312</v>
      </c>
      <c r="E19" s="43"/>
      <c r="F19" s="43"/>
      <c r="G19" s="43"/>
      <c r="H19" s="43"/>
    </row>
    <row r="20" spans="1:15" ht="23.75" customHeight="1"/>
    <row r="21" spans="1:15" ht="23.75" customHeight="1"/>
    <row r="22" spans="1:15" ht="23.75" customHeight="1">
      <c r="G22" s="909">
        <v>44697</v>
      </c>
      <c r="H22" s="909"/>
      <c r="I22" s="909"/>
      <c r="J22" s="909"/>
    </row>
    <row r="23" spans="1:15" ht="23.75" customHeight="1"/>
    <row r="24" spans="1:15" ht="31.25" customHeight="1">
      <c r="D24" s="386" t="str">
        <f>'１チーム情報入力シート'!$B$10&amp;"長"</f>
        <v>長</v>
      </c>
      <c r="E24" s="386"/>
      <c r="F24" s="386"/>
      <c r="G24" s="386"/>
      <c r="H24" s="386">
        <f>'１チーム情報入力シート'!$B$17</f>
        <v>0</v>
      </c>
      <c r="I24" s="386"/>
      <c r="J24" s="371" t="s">
        <v>1024</v>
      </c>
      <c r="K24" s="357"/>
    </row>
    <row r="25" spans="1:15" ht="13.25" customHeight="1">
      <c r="D25" s="357"/>
      <c r="E25" s="357"/>
      <c r="F25" s="357"/>
      <c r="G25" s="357"/>
      <c r="H25" s="357"/>
      <c r="I25" s="357"/>
      <c r="K25" s="357"/>
    </row>
    <row r="26" spans="1:15" ht="12.75" customHeight="1">
      <c r="L26" s="357"/>
      <c r="M26" s="357"/>
      <c r="N26" s="357"/>
      <c r="O26" s="357"/>
    </row>
    <row r="27" spans="1:15" ht="12.75" customHeight="1">
      <c r="L27" s="357"/>
      <c r="M27" s="357"/>
      <c r="N27" s="357"/>
      <c r="O27" s="357"/>
    </row>
  </sheetData>
  <mergeCells count="8">
    <mergeCell ref="A2:J2"/>
    <mergeCell ref="G22:J22"/>
    <mergeCell ref="D24:G24"/>
    <mergeCell ref="H24:I24"/>
    <mergeCell ref="D16:F16"/>
    <mergeCell ref="D18:H18"/>
    <mergeCell ref="D12:H12"/>
    <mergeCell ref="D14:H14"/>
  </mergeCells>
  <phoneticPr fontId="68"/>
  <conditionalFormatting sqref="D24 J24:J25 L26:O27">
    <cfRule type="cellIs" dxfId="1" priority="2" operator="equal">
      <formula>0</formula>
    </cfRule>
  </conditionalFormatting>
  <conditionalFormatting sqref="H24 J24:K24 D25:K25">
    <cfRule type="cellIs" dxfId="0" priority="1" operator="equal">
      <formula>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01"/>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9" defaultRowHeight="12" customHeight="1"/>
  <cols>
    <col min="2" max="2" width="9" customWidth="1"/>
    <col min="3" max="3" width="13.1640625" customWidth="1"/>
    <col min="4" max="4" width="14.33203125" customWidth="1"/>
    <col min="5" max="5" width="12.6640625" customWidth="1"/>
    <col min="6" max="7" width="14.6640625" customWidth="1"/>
    <col min="9" max="9" width="48.6640625" customWidth="1"/>
    <col min="10" max="10" width="16.6640625" style="26" customWidth="1"/>
    <col min="11" max="11" width="9" style="309"/>
  </cols>
  <sheetData>
    <row r="1" spans="1:13" ht="12" customHeight="1">
      <c r="A1" s="1" t="s">
        <v>0</v>
      </c>
      <c r="B1" s="3" t="s">
        <v>1</v>
      </c>
      <c r="C1" s="2"/>
      <c r="D1" s="2" t="s">
        <v>2</v>
      </c>
      <c r="E1" s="2" t="s">
        <v>3</v>
      </c>
      <c r="F1" s="2" t="s">
        <v>4</v>
      </c>
      <c r="G1" s="2" t="s">
        <v>5</v>
      </c>
      <c r="H1" s="2" t="s">
        <v>6</v>
      </c>
      <c r="I1" s="2" t="s">
        <v>7</v>
      </c>
    </row>
    <row r="2" spans="1:13" ht="12" customHeight="1">
      <c r="A2" s="8">
        <v>1</v>
      </c>
      <c r="B2" s="20" t="s">
        <v>948</v>
      </c>
      <c r="C2" s="3" t="s">
        <v>8</v>
      </c>
      <c r="D2" s="4" t="s">
        <v>9</v>
      </c>
      <c r="E2" s="2" t="s">
        <v>10</v>
      </c>
      <c r="F2" s="2" t="s">
        <v>11</v>
      </c>
      <c r="G2" s="2" t="s">
        <v>12</v>
      </c>
      <c r="H2" s="2" t="s">
        <v>13</v>
      </c>
      <c r="I2" s="4" t="s">
        <v>14</v>
      </c>
      <c r="J2" s="26" t="str">
        <f>C2&amp;D2&amp;E2</f>
        <v>埼玉県立春日部高等学校</v>
      </c>
      <c r="K2" s="310" t="s">
        <v>980</v>
      </c>
      <c r="L2">
        <v>1</v>
      </c>
      <c r="M2" t="s">
        <v>9</v>
      </c>
    </row>
    <row r="3" spans="1:13" ht="12" customHeight="1">
      <c r="A3" s="8">
        <v>2</v>
      </c>
      <c r="B3" s="20" t="s">
        <v>948</v>
      </c>
      <c r="C3" s="3" t="s">
        <v>8</v>
      </c>
      <c r="D3" s="4" t="s">
        <v>15</v>
      </c>
      <c r="E3" s="2" t="s">
        <v>10</v>
      </c>
      <c r="F3" s="2" t="s">
        <v>16</v>
      </c>
      <c r="G3" s="2" t="s">
        <v>17</v>
      </c>
      <c r="H3" s="2" t="s">
        <v>18</v>
      </c>
      <c r="I3" s="4" t="s">
        <v>19</v>
      </c>
      <c r="J3" s="26" t="str">
        <f t="shared" ref="J3:J66" si="0">C3&amp;D3&amp;E3</f>
        <v>埼玉県立春日部女子高等学校</v>
      </c>
      <c r="K3" s="309" t="s">
        <v>980</v>
      </c>
      <c r="L3">
        <v>2</v>
      </c>
      <c r="M3" t="s">
        <v>15</v>
      </c>
    </row>
    <row r="4" spans="1:13" ht="12" customHeight="1">
      <c r="A4" s="8">
        <v>3</v>
      </c>
      <c r="B4" s="20" t="s">
        <v>948</v>
      </c>
      <c r="C4" s="3" t="s">
        <v>8</v>
      </c>
      <c r="D4" s="4" t="s">
        <v>20</v>
      </c>
      <c r="E4" s="2" t="s">
        <v>10</v>
      </c>
      <c r="F4" s="2" t="s">
        <v>21</v>
      </c>
      <c r="G4" s="2" t="s">
        <v>22</v>
      </c>
      <c r="H4" s="2" t="s">
        <v>23</v>
      </c>
      <c r="I4" s="4" t="s">
        <v>24</v>
      </c>
      <c r="J4" s="26" t="str">
        <f t="shared" si="0"/>
        <v>埼玉県立不動岡高等学校</v>
      </c>
      <c r="K4" s="309" t="s">
        <v>980</v>
      </c>
      <c r="L4">
        <v>3</v>
      </c>
      <c r="M4" t="s">
        <v>20</v>
      </c>
    </row>
    <row r="5" spans="1:13" ht="12" customHeight="1">
      <c r="A5" s="8">
        <v>4</v>
      </c>
      <c r="B5" s="20" t="s">
        <v>948</v>
      </c>
      <c r="C5" s="3" t="s">
        <v>8</v>
      </c>
      <c r="D5" s="4" t="s">
        <v>25</v>
      </c>
      <c r="E5" s="2" t="s">
        <v>10</v>
      </c>
      <c r="F5" s="2" t="s">
        <v>26</v>
      </c>
      <c r="G5" s="2" t="s">
        <v>27</v>
      </c>
      <c r="H5" s="2" t="s">
        <v>28</v>
      </c>
      <c r="I5" s="4" t="s">
        <v>29</v>
      </c>
      <c r="J5" s="26" t="str">
        <f t="shared" si="0"/>
        <v>埼玉県立久喜高等学校</v>
      </c>
      <c r="K5" s="309" t="s">
        <v>980</v>
      </c>
      <c r="L5">
        <v>4</v>
      </c>
      <c r="M5" t="s">
        <v>25</v>
      </c>
    </row>
    <row r="6" spans="1:13" ht="12" customHeight="1">
      <c r="A6" s="8">
        <v>5</v>
      </c>
      <c r="B6" s="20" t="s">
        <v>948</v>
      </c>
      <c r="C6" s="3" t="s">
        <v>8</v>
      </c>
      <c r="D6" s="4" t="s">
        <v>30</v>
      </c>
      <c r="E6" s="2" t="s">
        <v>10</v>
      </c>
      <c r="F6" s="2" t="s">
        <v>31</v>
      </c>
      <c r="G6" s="2" t="s">
        <v>32</v>
      </c>
      <c r="H6" s="2" t="s">
        <v>33</v>
      </c>
      <c r="I6" s="4" t="s">
        <v>34</v>
      </c>
      <c r="J6" s="26" t="str">
        <f t="shared" si="0"/>
        <v>埼玉県立草加高等学校</v>
      </c>
      <c r="K6" s="309" t="s">
        <v>980</v>
      </c>
      <c r="L6">
        <v>5</v>
      </c>
      <c r="M6" t="s">
        <v>30</v>
      </c>
    </row>
    <row r="7" spans="1:13" ht="12" customHeight="1">
      <c r="A7" s="8">
        <v>6</v>
      </c>
      <c r="B7" s="20" t="s">
        <v>948</v>
      </c>
      <c r="C7" s="3" t="s">
        <v>8</v>
      </c>
      <c r="D7" s="4" t="s">
        <v>35</v>
      </c>
      <c r="E7" s="2" t="s">
        <v>10</v>
      </c>
      <c r="F7" s="2" t="s">
        <v>36</v>
      </c>
      <c r="G7" s="2" t="s">
        <v>37</v>
      </c>
      <c r="H7" s="2" t="s">
        <v>38</v>
      </c>
      <c r="I7" s="4" t="s">
        <v>39</v>
      </c>
      <c r="J7" s="26" t="str">
        <f t="shared" si="0"/>
        <v>埼玉県立越谷北高等学校</v>
      </c>
      <c r="K7" s="309" t="s">
        <v>980</v>
      </c>
      <c r="L7">
        <v>6</v>
      </c>
      <c r="M7" t="s">
        <v>35</v>
      </c>
    </row>
    <row r="8" spans="1:13" ht="12" customHeight="1">
      <c r="A8" s="8">
        <v>7</v>
      </c>
      <c r="B8" s="20" t="s">
        <v>948</v>
      </c>
      <c r="C8" s="3" t="s">
        <v>8</v>
      </c>
      <c r="D8" s="4" t="s">
        <v>40</v>
      </c>
      <c r="E8" s="2" t="s">
        <v>10</v>
      </c>
      <c r="F8" s="2" t="s">
        <v>41</v>
      </c>
      <c r="G8" s="2" t="s">
        <v>42</v>
      </c>
      <c r="H8" s="2" t="s">
        <v>43</v>
      </c>
      <c r="I8" s="4" t="s">
        <v>44</v>
      </c>
      <c r="J8" s="26" t="str">
        <f t="shared" si="0"/>
        <v>埼玉県立誠和福祉高等学校</v>
      </c>
      <c r="K8" s="309" t="s">
        <v>980</v>
      </c>
      <c r="L8">
        <v>7</v>
      </c>
      <c r="M8" t="s">
        <v>40</v>
      </c>
    </row>
    <row r="9" spans="1:13" ht="12" customHeight="1">
      <c r="A9" s="8">
        <v>8</v>
      </c>
      <c r="B9" s="20" t="s">
        <v>948</v>
      </c>
      <c r="C9" s="3" t="s">
        <v>8</v>
      </c>
      <c r="D9" s="4" t="s">
        <v>45</v>
      </c>
      <c r="E9" s="2" t="s">
        <v>10</v>
      </c>
      <c r="F9" s="2" t="s">
        <v>46</v>
      </c>
      <c r="G9" s="2" t="s">
        <v>47</v>
      </c>
      <c r="H9" s="2" t="s">
        <v>48</v>
      </c>
      <c r="I9" s="4" t="s">
        <v>49</v>
      </c>
      <c r="J9" s="26" t="str">
        <f t="shared" si="0"/>
        <v>埼玉県立吉川美南高等学校</v>
      </c>
      <c r="K9" s="309" t="s">
        <v>980</v>
      </c>
      <c r="L9">
        <v>8</v>
      </c>
      <c r="M9" t="s">
        <v>45</v>
      </c>
    </row>
    <row r="10" spans="1:13" ht="12" customHeight="1">
      <c r="A10" s="8">
        <v>9</v>
      </c>
      <c r="B10" s="20" t="s">
        <v>948</v>
      </c>
      <c r="C10" s="3" t="s">
        <v>8</v>
      </c>
      <c r="D10" s="4" t="s">
        <v>50</v>
      </c>
      <c r="E10" s="2" t="s">
        <v>10</v>
      </c>
      <c r="F10" s="2" t="s">
        <v>51</v>
      </c>
      <c r="G10" s="2" t="s">
        <v>52</v>
      </c>
      <c r="H10" s="2" t="s">
        <v>53</v>
      </c>
      <c r="I10" s="4" t="s">
        <v>54</v>
      </c>
      <c r="J10" s="26" t="str">
        <f t="shared" si="0"/>
        <v>埼玉県立杉戸農業高等学校</v>
      </c>
      <c r="K10" s="309" t="s">
        <v>980</v>
      </c>
      <c r="L10">
        <v>9</v>
      </c>
      <c r="M10" t="s">
        <v>50</v>
      </c>
    </row>
    <row r="11" spans="1:13" ht="12" customHeight="1">
      <c r="A11" s="8">
        <v>10</v>
      </c>
      <c r="B11" s="20" t="s">
        <v>948</v>
      </c>
      <c r="C11" s="3" t="s">
        <v>8</v>
      </c>
      <c r="D11" s="4" t="s">
        <v>55</v>
      </c>
      <c r="E11" s="2" t="s">
        <v>10</v>
      </c>
      <c r="F11" s="2" t="s">
        <v>56</v>
      </c>
      <c r="G11" s="2" t="s">
        <v>57</v>
      </c>
      <c r="H11" s="2" t="s">
        <v>58</v>
      </c>
      <c r="I11" s="4" t="s">
        <v>59</v>
      </c>
      <c r="J11" s="26" t="str">
        <f t="shared" si="0"/>
        <v>埼玉県立越ヶ谷高等学校</v>
      </c>
      <c r="K11" s="309" t="s">
        <v>980</v>
      </c>
      <c r="L11">
        <v>10</v>
      </c>
      <c r="M11" t="s">
        <v>55</v>
      </c>
    </row>
    <row r="12" spans="1:13" ht="12" customHeight="1">
      <c r="A12" s="8">
        <v>11</v>
      </c>
      <c r="B12" s="20" t="s">
        <v>948</v>
      </c>
      <c r="C12" s="3" t="s">
        <v>8</v>
      </c>
      <c r="D12" s="4" t="s">
        <v>60</v>
      </c>
      <c r="E12" s="2" t="s">
        <v>10</v>
      </c>
      <c r="F12" s="2" t="s">
        <v>61</v>
      </c>
      <c r="G12" s="2" t="s">
        <v>62</v>
      </c>
      <c r="H12" s="2" t="s">
        <v>63</v>
      </c>
      <c r="I12" s="4" t="s">
        <v>64</v>
      </c>
      <c r="J12" s="26" t="str">
        <f t="shared" si="0"/>
        <v>埼玉県立久喜工業高等学校</v>
      </c>
      <c r="K12" s="309" t="s">
        <v>980</v>
      </c>
      <c r="L12">
        <v>11</v>
      </c>
      <c r="M12" t="s">
        <v>60</v>
      </c>
    </row>
    <row r="13" spans="1:13" ht="12" customHeight="1">
      <c r="A13" s="8">
        <v>12</v>
      </c>
      <c r="B13" s="20" t="s">
        <v>948</v>
      </c>
      <c r="C13" s="3" t="s">
        <v>8</v>
      </c>
      <c r="D13" s="4" t="s">
        <v>65</v>
      </c>
      <c r="E13" s="2" t="s">
        <v>10</v>
      </c>
      <c r="F13" s="2" t="s">
        <v>66</v>
      </c>
      <c r="G13" s="2" t="s">
        <v>67</v>
      </c>
      <c r="H13" s="2" t="s">
        <v>68</v>
      </c>
      <c r="I13" s="4" t="s">
        <v>69</v>
      </c>
      <c r="J13" s="26" t="str">
        <f t="shared" si="0"/>
        <v>埼玉県立春日部工業高等学校</v>
      </c>
      <c r="K13" s="309" t="s">
        <v>980</v>
      </c>
      <c r="L13">
        <v>12</v>
      </c>
      <c r="M13" t="s">
        <v>65</v>
      </c>
    </row>
    <row r="14" spans="1:13" ht="12" customHeight="1">
      <c r="A14" s="8">
        <v>13</v>
      </c>
      <c r="B14" s="20" t="s">
        <v>948</v>
      </c>
      <c r="C14" s="3" t="s">
        <v>8</v>
      </c>
      <c r="D14" s="4" t="s">
        <v>70</v>
      </c>
      <c r="E14" s="2" t="s">
        <v>10</v>
      </c>
      <c r="F14" s="2" t="s">
        <v>71</v>
      </c>
      <c r="G14" s="2" t="s">
        <v>72</v>
      </c>
      <c r="H14" s="2" t="s">
        <v>73</v>
      </c>
      <c r="I14" s="4" t="s">
        <v>74</v>
      </c>
      <c r="J14" s="26" t="str">
        <f t="shared" si="0"/>
        <v>埼玉県立幸手桜高等学校</v>
      </c>
      <c r="K14" s="309" t="s">
        <v>980</v>
      </c>
      <c r="L14">
        <v>13</v>
      </c>
      <c r="M14" t="s">
        <v>70</v>
      </c>
    </row>
    <row r="15" spans="1:13" ht="12" customHeight="1">
      <c r="A15" s="8">
        <v>14</v>
      </c>
      <c r="B15" s="20" t="s">
        <v>948</v>
      </c>
      <c r="C15" s="3" t="s">
        <v>8</v>
      </c>
      <c r="D15" s="4" t="s">
        <v>75</v>
      </c>
      <c r="E15" s="2" t="s">
        <v>10</v>
      </c>
      <c r="F15" s="2" t="s">
        <v>76</v>
      </c>
      <c r="G15" s="2" t="s">
        <v>77</v>
      </c>
      <c r="H15" s="2" t="s">
        <v>78</v>
      </c>
      <c r="I15" s="4" t="s">
        <v>79</v>
      </c>
      <c r="J15" s="26" t="str">
        <f t="shared" si="0"/>
        <v>埼玉県立羽生実業高等学校</v>
      </c>
      <c r="K15" s="309" t="s">
        <v>980</v>
      </c>
      <c r="L15">
        <v>14</v>
      </c>
      <c r="M15" t="s">
        <v>75</v>
      </c>
    </row>
    <row r="16" spans="1:13" ht="12" customHeight="1">
      <c r="A16" s="8">
        <v>15</v>
      </c>
      <c r="B16" s="20" t="s">
        <v>948</v>
      </c>
      <c r="C16" s="3" t="s">
        <v>8</v>
      </c>
      <c r="D16" s="4" t="s">
        <v>80</v>
      </c>
      <c r="E16" s="2" t="s">
        <v>10</v>
      </c>
      <c r="F16" s="2" t="s">
        <v>81</v>
      </c>
      <c r="G16" s="2" t="s">
        <v>82</v>
      </c>
      <c r="H16" s="2" t="s">
        <v>83</v>
      </c>
      <c r="I16" s="4" t="s">
        <v>84</v>
      </c>
      <c r="J16" s="26" t="str">
        <f t="shared" si="0"/>
        <v>埼玉県立蓮田松韻高等学校</v>
      </c>
      <c r="K16" s="309" t="s">
        <v>980</v>
      </c>
      <c r="L16">
        <v>15</v>
      </c>
      <c r="M16" t="s">
        <v>80</v>
      </c>
    </row>
    <row r="17" spans="1:13" ht="12" customHeight="1">
      <c r="A17" s="8">
        <v>16</v>
      </c>
      <c r="B17" s="20" t="s">
        <v>948</v>
      </c>
      <c r="C17" s="3" t="s">
        <v>8</v>
      </c>
      <c r="D17" s="4" t="s">
        <v>85</v>
      </c>
      <c r="E17" s="2" t="s">
        <v>10</v>
      </c>
      <c r="F17" s="2" t="s">
        <v>86</v>
      </c>
      <c r="G17" s="2" t="s">
        <v>87</v>
      </c>
      <c r="H17" s="2" t="s">
        <v>88</v>
      </c>
      <c r="I17" s="4" t="s">
        <v>89</v>
      </c>
      <c r="J17" s="26" t="str">
        <f t="shared" si="0"/>
        <v>埼玉県立八潮高等学校</v>
      </c>
      <c r="K17" s="309" t="s">
        <v>980</v>
      </c>
      <c r="L17">
        <v>16</v>
      </c>
      <c r="M17" t="s">
        <v>85</v>
      </c>
    </row>
    <row r="18" spans="1:13" ht="12" customHeight="1">
      <c r="A18" s="8">
        <v>17</v>
      </c>
      <c r="B18" s="20" t="s">
        <v>948</v>
      </c>
      <c r="C18" s="3" t="s">
        <v>8</v>
      </c>
      <c r="D18" s="4" t="s">
        <v>90</v>
      </c>
      <c r="E18" s="2" t="s">
        <v>10</v>
      </c>
      <c r="F18" s="2" t="s">
        <v>91</v>
      </c>
      <c r="G18" s="2" t="s">
        <v>92</v>
      </c>
      <c r="H18" s="2" t="s">
        <v>93</v>
      </c>
      <c r="I18" s="4" t="s">
        <v>94</v>
      </c>
      <c r="J18" s="26" t="str">
        <f t="shared" si="0"/>
        <v>埼玉県立越谷南高等学校</v>
      </c>
      <c r="K18" s="309" t="s">
        <v>980</v>
      </c>
      <c r="L18">
        <v>17</v>
      </c>
      <c r="M18" t="s">
        <v>90</v>
      </c>
    </row>
    <row r="19" spans="1:13" ht="12" customHeight="1">
      <c r="A19" s="8">
        <v>18</v>
      </c>
      <c r="B19" s="20" t="s">
        <v>948</v>
      </c>
      <c r="C19" s="3" t="s">
        <v>8</v>
      </c>
      <c r="D19" s="4" t="s">
        <v>95</v>
      </c>
      <c r="E19" s="2" t="s">
        <v>10</v>
      </c>
      <c r="F19" s="2" t="s">
        <v>96</v>
      </c>
      <c r="G19" s="2" t="s">
        <v>97</v>
      </c>
      <c r="H19" s="2" t="s">
        <v>98</v>
      </c>
      <c r="I19" s="4" t="s">
        <v>99</v>
      </c>
      <c r="J19" s="26" t="str">
        <f t="shared" si="0"/>
        <v>埼玉県立三郷高等学校</v>
      </c>
      <c r="K19" s="309" t="s">
        <v>980</v>
      </c>
      <c r="L19">
        <v>18</v>
      </c>
      <c r="M19" t="s">
        <v>95</v>
      </c>
    </row>
    <row r="20" spans="1:13" ht="12" customHeight="1">
      <c r="A20" s="8">
        <v>19</v>
      </c>
      <c r="B20" s="20" t="s">
        <v>948</v>
      </c>
      <c r="C20" s="3" t="s">
        <v>8</v>
      </c>
      <c r="D20" s="4" t="s">
        <v>100</v>
      </c>
      <c r="E20" s="2" t="s">
        <v>10</v>
      </c>
      <c r="F20" s="2" t="s">
        <v>101</v>
      </c>
      <c r="G20" s="2" t="s">
        <v>102</v>
      </c>
      <c r="H20" s="2" t="s">
        <v>103</v>
      </c>
      <c r="I20" s="4" t="s">
        <v>104</v>
      </c>
      <c r="J20" s="26" t="str">
        <f t="shared" si="0"/>
        <v>埼玉県立栗橋北彩高等学校</v>
      </c>
      <c r="K20" s="309" t="s">
        <v>980</v>
      </c>
      <c r="L20">
        <v>19</v>
      </c>
      <c r="M20" t="s">
        <v>100</v>
      </c>
    </row>
    <row r="21" spans="1:13" ht="12" customHeight="1">
      <c r="A21" s="8">
        <v>20</v>
      </c>
      <c r="B21" s="20" t="s">
        <v>948</v>
      </c>
      <c r="C21" s="3" t="s">
        <v>8</v>
      </c>
      <c r="D21" s="4" t="s">
        <v>105</v>
      </c>
      <c r="E21" s="2" t="s">
        <v>10</v>
      </c>
      <c r="F21" s="2" t="s">
        <v>106</v>
      </c>
      <c r="G21" s="2" t="s">
        <v>107</v>
      </c>
      <c r="H21" s="2" t="s">
        <v>108</v>
      </c>
      <c r="I21" s="4" t="s">
        <v>109</v>
      </c>
      <c r="J21" s="26" t="str">
        <f t="shared" si="0"/>
        <v>埼玉県立草加南高等学校</v>
      </c>
      <c r="K21" s="309" t="s">
        <v>980</v>
      </c>
      <c r="L21">
        <v>20</v>
      </c>
      <c r="M21" t="s">
        <v>105</v>
      </c>
    </row>
    <row r="22" spans="1:13" ht="12" customHeight="1">
      <c r="A22" s="8">
        <v>21</v>
      </c>
      <c r="B22" s="20" t="s">
        <v>948</v>
      </c>
      <c r="C22" s="3" t="s">
        <v>8</v>
      </c>
      <c r="D22" s="4" t="s">
        <v>110</v>
      </c>
      <c r="E22" s="2" t="s">
        <v>10</v>
      </c>
      <c r="F22" s="2" t="s">
        <v>111</v>
      </c>
      <c r="G22" s="2" t="s">
        <v>112</v>
      </c>
      <c r="H22" s="2" t="s">
        <v>113</v>
      </c>
      <c r="I22" s="4" t="s">
        <v>114</v>
      </c>
      <c r="J22" s="26" t="str">
        <f t="shared" si="0"/>
        <v>埼玉県立羽生第一高等学校</v>
      </c>
      <c r="K22" s="309" t="s">
        <v>980</v>
      </c>
      <c r="L22">
        <v>21</v>
      </c>
      <c r="M22" t="s">
        <v>110</v>
      </c>
    </row>
    <row r="23" spans="1:13" ht="12" customHeight="1">
      <c r="A23" s="8">
        <v>22</v>
      </c>
      <c r="B23" s="20" t="s">
        <v>948</v>
      </c>
      <c r="C23" s="3" t="s">
        <v>8</v>
      </c>
      <c r="D23" s="4" t="s">
        <v>115</v>
      </c>
      <c r="E23" s="2" t="s">
        <v>10</v>
      </c>
      <c r="F23" s="2" t="s">
        <v>116</v>
      </c>
      <c r="G23" s="2" t="s">
        <v>117</v>
      </c>
      <c r="H23" s="2" t="s">
        <v>118</v>
      </c>
      <c r="I23" s="4" t="s">
        <v>119</v>
      </c>
      <c r="J23" s="26" t="str">
        <f t="shared" si="0"/>
        <v>埼玉県立杉戸高等学校</v>
      </c>
      <c r="K23" s="309" t="s">
        <v>980</v>
      </c>
      <c r="L23">
        <v>22</v>
      </c>
      <c r="M23" t="s">
        <v>115</v>
      </c>
    </row>
    <row r="24" spans="1:13" ht="12" customHeight="1">
      <c r="A24" s="8">
        <v>23</v>
      </c>
      <c r="B24" s="20" t="s">
        <v>948</v>
      </c>
      <c r="C24" s="3" t="s">
        <v>8</v>
      </c>
      <c r="D24" s="4" t="s">
        <v>120</v>
      </c>
      <c r="E24" s="2" t="s">
        <v>10</v>
      </c>
      <c r="F24" s="2" t="s">
        <v>121</v>
      </c>
      <c r="G24" s="2" t="s">
        <v>122</v>
      </c>
      <c r="H24" s="2" t="s">
        <v>123</v>
      </c>
      <c r="I24" s="4" t="s">
        <v>124</v>
      </c>
      <c r="J24" s="26" t="str">
        <f t="shared" si="0"/>
        <v>埼玉県立白岡高等学校</v>
      </c>
      <c r="K24" s="309" t="s">
        <v>980</v>
      </c>
      <c r="L24">
        <v>23</v>
      </c>
      <c r="M24" t="s">
        <v>120</v>
      </c>
    </row>
    <row r="25" spans="1:13" ht="12" customHeight="1">
      <c r="A25" s="8">
        <v>24</v>
      </c>
      <c r="B25" s="20" t="s">
        <v>948</v>
      </c>
      <c r="C25" s="3" t="s">
        <v>8</v>
      </c>
      <c r="D25" s="4" t="s">
        <v>125</v>
      </c>
      <c r="E25" s="2" t="s">
        <v>10</v>
      </c>
      <c r="F25" s="2" t="s">
        <v>126</v>
      </c>
      <c r="G25" s="2" t="s">
        <v>127</v>
      </c>
      <c r="H25" s="2" t="s">
        <v>128</v>
      </c>
      <c r="I25" s="4" t="s">
        <v>129</v>
      </c>
      <c r="J25" s="26" t="str">
        <f t="shared" si="0"/>
        <v>埼玉県立春日部東高等学校</v>
      </c>
      <c r="K25" s="309" t="s">
        <v>980</v>
      </c>
      <c r="L25">
        <v>24</v>
      </c>
      <c r="M25" t="s">
        <v>125</v>
      </c>
    </row>
    <row r="26" spans="1:13" ht="12" customHeight="1">
      <c r="A26" s="8">
        <v>25</v>
      </c>
      <c r="B26" s="20" t="s">
        <v>948</v>
      </c>
      <c r="C26" s="3" t="s">
        <v>8</v>
      </c>
      <c r="D26" s="4" t="s">
        <v>130</v>
      </c>
      <c r="E26" s="2" t="s">
        <v>10</v>
      </c>
      <c r="F26" s="2" t="s">
        <v>131</v>
      </c>
      <c r="G26" s="2" t="s">
        <v>132</v>
      </c>
      <c r="H26" s="2" t="s">
        <v>133</v>
      </c>
      <c r="I26" s="4" t="s">
        <v>134</v>
      </c>
      <c r="J26" s="26" t="str">
        <f t="shared" si="0"/>
        <v>埼玉県立越谷西高等学校</v>
      </c>
      <c r="K26" s="309" t="s">
        <v>980</v>
      </c>
      <c r="L26">
        <v>25</v>
      </c>
      <c r="M26" t="s">
        <v>130</v>
      </c>
    </row>
    <row r="27" spans="1:13" ht="12" customHeight="1">
      <c r="A27" s="8">
        <v>26</v>
      </c>
      <c r="B27" s="20" t="s">
        <v>948</v>
      </c>
      <c r="C27" s="5"/>
      <c r="D27" s="6" t="s">
        <v>135</v>
      </c>
      <c r="E27" s="7" t="s">
        <v>136</v>
      </c>
      <c r="F27" s="7" t="s">
        <v>137</v>
      </c>
      <c r="G27" s="7" t="s">
        <v>138</v>
      </c>
      <c r="H27" s="7" t="s">
        <v>139</v>
      </c>
      <c r="I27" s="6" t="s">
        <v>140</v>
      </c>
      <c r="J27" s="26" t="str">
        <f t="shared" si="0"/>
        <v>昌平高等学校</v>
      </c>
      <c r="K27" s="309" t="s">
        <v>980</v>
      </c>
      <c r="L27">
        <v>26</v>
      </c>
      <c r="M27" t="s">
        <v>1233</v>
      </c>
    </row>
    <row r="28" spans="1:13" ht="12" customHeight="1">
      <c r="A28" s="8">
        <v>27</v>
      </c>
      <c r="B28" s="20" t="s">
        <v>948</v>
      </c>
      <c r="C28" s="5" t="s">
        <v>141</v>
      </c>
      <c r="D28" s="6" t="s">
        <v>142</v>
      </c>
      <c r="E28" s="7" t="s">
        <v>136</v>
      </c>
      <c r="F28" s="7" t="s">
        <v>143</v>
      </c>
      <c r="G28" s="7" t="s">
        <v>144</v>
      </c>
      <c r="H28" s="7" t="s">
        <v>145</v>
      </c>
      <c r="I28" s="6" t="s">
        <v>146</v>
      </c>
      <c r="J28" s="26" t="str">
        <f t="shared" si="0"/>
        <v>埼玉県立草加東高等学校</v>
      </c>
      <c r="K28" s="309" t="s">
        <v>980</v>
      </c>
      <c r="L28">
        <v>27</v>
      </c>
      <c r="M28" t="s">
        <v>142</v>
      </c>
    </row>
    <row r="29" spans="1:13" ht="12" customHeight="1">
      <c r="A29" s="8">
        <v>28</v>
      </c>
      <c r="B29" s="20" t="s">
        <v>948</v>
      </c>
      <c r="C29" s="3"/>
      <c r="D29" s="4" t="s">
        <v>147</v>
      </c>
      <c r="E29" s="2" t="s">
        <v>10</v>
      </c>
      <c r="F29" s="2" t="s">
        <v>148</v>
      </c>
      <c r="G29" s="2" t="s">
        <v>149</v>
      </c>
      <c r="H29" s="2" t="s">
        <v>150</v>
      </c>
      <c r="I29" s="4" t="s">
        <v>151</v>
      </c>
      <c r="J29" s="26" t="str">
        <f t="shared" si="0"/>
        <v>叡明高等学校</v>
      </c>
      <c r="K29" s="309" t="s">
        <v>980</v>
      </c>
      <c r="L29">
        <v>28</v>
      </c>
      <c r="M29" t="s">
        <v>147</v>
      </c>
    </row>
    <row r="30" spans="1:13" ht="12" customHeight="1">
      <c r="A30" s="8">
        <v>29</v>
      </c>
      <c r="B30" s="20" t="s">
        <v>948</v>
      </c>
      <c r="C30" s="3" t="s">
        <v>141</v>
      </c>
      <c r="D30" s="4" t="s">
        <v>152</v>
      </c>
      <c r="E30" s="2" t="s">
        <v>136</v>
      </c>
      <c r="F30" s="2" t="s">
        <v>153</v>
      </c>
      <c r="G30" s="2" t="s">
        <v>154</v>
      </c>
      <c r="H30" s="2" t="s">
        <v>155</v>
      </c>
      <c r="I30" s="4" t="s">
        <v>156</v>
      </c>
      <c r="J30" s="26" t="str">
        <f t="shared" si="0"/>
        <v>埼玉県立鷲宮高等学校</v>
      </c>
      <c r="K30" s="309" t="s">
        <v>980</v>
      </c>
      <c r="L30">
        <v>29</v>
      </c>
      <c r="M30" t="s">
        <v>152</v>
      </c>
    </row>
    <row r="31" spans="1:13" ht="12" customHeight="1">
      <c r="A31" s="8">
        <v>30</v>
      </c>
      <c r="B31" s="20" t="s">
        <v>948</v>
      </c>
      <c r="C31" s="3" t="s">
        <v>141</v>
      </c>
      <c r="D31" s="4" t="s">
        <v>157</v>
      </c>
      <c r="E31" s="2" t="s">
        <v>136</v>
      </c>
      <c r="F31" s="2" t="s">
        <v>158</v>
      </c>
      <c r="G31" s="2" t="s">
        <v>159</v>
      </c>
      <c r="H31" s="2" t="s">
        <v>160</v>
      </c>
      <c r="I31" s="4" t="s">
        <v>161</v>
      </c>
      <c r="J31" s="26" t="str">
        <f t="shared" si="0"/>
        <v>埼玉県立三郷北高等学校</v>
      </c>
      <c r="K31" s="309" t="s">
        <v>980</v>
      </c>
      <c r="L31">
        <v>30</v>
      </c>
      <c r="M31" t="s">
        <v>157</v>
      </c>
    </row>
    <row r="32" spans="1:13" ht="12" customHeight="1">
      <c r="A32" s="8">
        <v>31</v>
      </c>
      <c r="B32" s="20" t="s">
        <v>948</v>
      </c>
      <c r="C32" s="3" t="s">
        <v>141</v>
      </c>
      <c r="D32" s="4" t="s">
        <v>162</v>
      </c>
      <c r="E32" s="2" t="s">
        <v>136</v>
      </c>
      <c r="F32" s="2" t="s">
        <v>163</v>
      </c>
      <c r="G32" s="2" t="s">
        <v>164</v>
      </c>
      <c r="H32" s="2" t="s">
        <v>165</v>
      </c>
      <c r="I32" s="4" t="s">
        <v>166</v>
      </c>
      <c r="J32" s="26" t="str">
        <f t="shared" si="0"/>
        <v>埼玉県立松伏高等学校</v>
      </c>
      <c r="K32" s="309" t="s">
        <v>980</v>
      </c>
      <c r="L32">
        <v>31</v>
      </c>
      <c r="M32" t="s">
        <v>162</v>
      </c>
    </row>
    <row r="33" spans="1:13" ht="12" customHeight="1">
      <c r="A33" s="8">
        <v>32</v>
      </c>
      <c r="B33" s="20" t="s">
        <v>948</v>
      </c>
      <c r="C33" s="3" t="s">
        <v>141</v>
      </c>
      <c r="D33" s="4" t="s">
        <v>167</v>
      </c>
      <c r="E33" s="2" t="s">
        <v>136</v>
      </c>
      <c r="F33" s="2" t="s">
        <v>168</v>
      </c>
      <c r="G33" s="2" t="s">
        <v>169</v>
      </c>
      <c r="H33" s="2" t="s">
        <v>170</v>
      </c>
      <c r="I33" s="4" t="s">
        <v>171</v>
      </c>
      <c r="J33" s="26" t="str">
        <f t="shared" si="0"/>
        <v>埼玉県立庄和高等学校</v>
      </c>
      <c r="K33" s="309" t="s">
        <v>980</v>
      </c>
      <c r="L33">
        <v>32</v>
      </c>
      <c r="M33" t="s">
        <v>167</v>
      </c>
    </row>
    <row r="34" spans="1:13" ht="12" customHeight="1">
      <c r="A34" s="8">
        <v>33</v>
      </c>
      <c r="B34" s="20" t="s">
        <v>948</v>
      </c>
      <c r="C34" s="5"/>
      <c r="D34" s="4" t="s">
        <v>172</v>
      </c>
      <c r="E34" s="7" t="s">
        <v>136</v>
      </c>
      <c r="F34" s="7" t="s">
        <v>173</v>
      </c>
      <c r="G34" s="7" t="s">
        <v>174</v>
      </c>
      <c r="H34" s="2" t="s">
        <v>175</v>
      </c>
      <c r="I34" s="6" t="s">
        <v>176</v>
      </c>
      <c r="J34" s="26" t="str">
        <f t="shared" si="0"/>
        <v>春日部共栄高等学校</v>
      </c>
      <c r="K34" s="309" t="s">
        <v>980</v>
      </c>
      <c r="L34">
        <v>33</v>
      </c>
      <c r="M34" t="s">
        <v>172</v>
      </c>
    </row>
    <row r="35" spans="1:13" ht="12" customHeight="1">
      <c r="A35" s="8">
        <v>34</v>
      </c>
      <c r="B35" s="20" t="s">
        <v>948</v>
      </c>
      <c r="C35" s="5"/>
      <c r="D35" s="4" t="s">
        <v>177</v>
      </c>
      <c r="E35" s="2" t="s">
        <v>136</v>
      </c>
      <c r="F35" s="2" t="s">
        <v>178</v>
      </c>
      <c r="G35" s="7" t="s">
        <v>179</v>
      </c>
      <c r="H35" s="2" t="s">
        <v>180</v>
      </c>
      <c r="I35" s="4" t="s">
        <v>181</v>
      </c>
      <c r="J35" s="26" t="str">
        <f t="shared" si="0"/>
        <v>獨協埼玉高等学校</v>
      </c>
      <c r="K35" s="309" t="s">
        <v>980</v>
      </c>
      <c r="L35">
        <v>34</v>
      </c>
      <c r="M35" t="s">
        <v>177</v>
      </c>
    </row>
    <row r="36" spans="1:13" ht="12" customHeight="1">
      <c r="A36" s="8">
        <v>35</v>
      </c>
      <c r="B36" s="20" t="s">
        <v>948</v>
      </c>
      <c r="C36" s="5"/>
      <c r="D36" s="4" t="s">
        <v>182</v>
      </c>
      <c r="E36" s="2" t="s">
        <v>136</v>
      </c>
      <c r="F36" s="2" t="s">
        <v>183</v>
      </c>
      <c r="G36" s="7" t="s">
        <v>184</v>
      </c>
      <c r="H36" s="2" t="s">
        <v>185</v>
      </c>
      <c r="I36" s="4" t="s">
        <v>186</v>
      </c>
      <c r="J36" s="26" t="str">
        <f t="shared" si="0"/>
        <v>花咲徳栄高等学校</v>
      </c>
      <c r="K36" s="309" t="s">
        <v>980</v>
      </c>
      <c r="L36">
        <v>35</v>
      </c>
      <c r="M36" t="s">
        <v>182</v>
      </c>
    </row>
    <row r="37" spans="1:13" ht="12" customHeight="1">
      <c r="A37" s="8">
        <v>36</v>
      </c>
      <c r="B37" s="20" t="s">
        <v>948</v>
      </c>
      <c r="C37" s="5" t="s">
        <v>8</v>
      </c>
      <c r="D37" s="4" t="s">
        <v>187</v>
      </c>
      <c r="E37" s="2" t="s">
        <v>10</v>
      </c>
      <c r="F37" s="2" t="s">
        <v>188</v>
      </c>
      <c r="G37" s="7" t="s">
        <v>189</v>
      </c>
      <c r="H37" s="2" t="s">
        <v>190</v>
      </c>
      <c r="I37" s="4" t="s">
        <v>191</v>
      </c>
      <c r="J37" s="26" t="str">
        <f t="shared" si="0"/>
        <v>埼玉県立宮代高等学校</v>
      </c>
      <c r="K37" s="309" t="s">
        <v>980</v>
      </c>
      <c r="L37">
        <v>36</v>
      </c>
      <c r="M37" t="s">
        <v>187</v>
      </c>
    </row>
    <row r="38" spans="1:13" ht="12" customHeight="1">
      <c r="A38" s="8">
        <v>37</v>
      </c>
      <c r="B38" s="20" t="s">
        <v>948</v>
      </c>
      <c r="C38" s="3" t="s">
        <v>8</v>
      </c>
      <c r="D38" s="4" t="s">
        <v>192</v>
      </c>
      <c r="E38" s="2" t="s">
        <v>10</v>
      </c>
      <c r="F38" s="2" t="s">
        <v>193</v>
      </c>
      <c r="G38" s="2" t="s">
        <v>194</v>
      </c>
      <c r="H38" s="2" t="s">
        <v>195</v>
      </c>
      <c r="I38" s="4" t="s">
        <v>196</v>
      </c>
      <c r="J38" s="26" t="str">
        <f t="shared" si="0"/>
        <v>埼玉県立越谷東高等学校</v>
      </c>
      <c r="K38" s="309" t="s">
        <v>980</v>
      </c>
      <c r="L38">
        <v>37</v>
      </c>
      <c r="M38" t="s">
        <v>192</v>
      </c>
    </row>
    <row r="39" spans="1:13" ht="12" customHeight="1">
      <c r="A39" s="8">
        <v>38</v>
      </c>
      <c r="B39" s="20" t="s">
        <v>948</v>
      </c>
      <c r="C39" s="3" t="s">
        <v>8</v>
      </c>
      <c r="D39" s="4" t="s">
        <v>197</v>
      </c>
      <c r="E39" s="2" t="s">
        <v>10</v>
      </c>
      <c r="F39" s="2" t="s">
        <v>198</v>
      </c>
      <c r="G39" s="2" t="s">
        <v>199</v>
      </c>
      <c r="H39" s="2" t="s">
        <v>200</v>
      </c>
      <c r="I39" s="4" t="s">
        <v>201</v>
      </c>
      <c r="J39" s="26" t="str">
        <f t="shared" si="0"/>
        <v>埼玉県立草加西高等学校</v>
      </c>
      <c r="K39" s="309" t="s">
        <v>980</v>
      </c>
      <c r="L39">
        <v>38</v>
      </c>
      <c r="M39" t="s">
        <v>197</v>
      </c>
    </row>
    <row r="40" spans="1:13" ht="12" customHeight="1">
      <c r="A40" s="8">
        <v>39</v>
      </c>
      <c r="B40" s="20" t="s">
        <v>948</v>
      </c>
      <c r="C40" s="3" t="s">
        <v>8</v>
      </c>
      <c r="D40" s="4" t="s">
        <v>202</v>
      </c>
      <c r="E40" s="2" t="s">
        <v>10</v>
      </c>
      <c r="F40" s="2" t="s">
        <v>203</v>
      </c>
      <c r="G40" s="2" t="s">
        <v>204</v>
      </c>
      <c r="H40" s="2" t="s">
        <v>205</v>
      </c>
      <c r="I40" s="4" t="s">
        <v>206</v>
      </c>
      <c r="J40" s="26" t="str">
        <f t="shared" si="0"/>
        <v>埼玉県立八潮南高等学校</v>
      </c>
      <c r="K40" s="309" t="s">
        <v>980</v>
      </c>
      <c r="L40">
        <v>39</v>
      </c>
      <c r="M40" t="s">
        <v>202</v>
      </c>
    </row>
    <row r="41" spans="1:13" ht="12" customHeight="1">
      <c r="A41" s="8">
        <v>40</v>
      </c>
      <c r="B41" s="20" t="s">
        <v>948</v>
      </c>
      <c r="C41" s="3" t="s">
        <v>8</v>
      </c>
      <c r="D41" s="4" t="s">
        <v>207</v>
      </c>
      <c r="E41" s="2" t="s">
        <v>10</v>
      </c>
      <c r="F41" s="2" t="s">
        <v>208</v>
      </c>
      <c r="G41" s="2" t="s">
        <v>209</v>
      </c>
      <c r="H41" s="2" t="s">
        <v>210</v>
      </c>
      <c r="I41" s="4" t="s">
        <v>211</v>
      </c>
      <c r="J41" s="26" t="str">
        <f t="shared" si="0"/>
        <v>埼玉県立三郷工業技術高等学校</v>
      </c>
      <c r="K41" s="309" t="s">
        <v>980</v>
      </c>
      <c r="L41">
        <v>40</v>
      </c>
      <c r="M41" t="s">
        <v>207</v>
      </c>
    </row>
    <row r="42" spans="1:13" ht="12" customHeight="1">
      <c r="A42" s="8">
        <v>41</v>
      </c>
      <c r="B42" s="20" t="s">
        <v>948</v>
      </c>
      <c r="C42" s="3" t="s">
        <v>8</v>
      </c>
      <c r="D42" s="4" t="s">
        <v>212</v>
      </c>
      <c r="E42" s="2" t="s">
        <v>10</v>
      </c>
      <c r="F42" s="2" t="s">
        <v>213</v>
      </c>
      <c r="G42" s="2" t="s">
        <v>214</v>
      </c>
      <c r="H42" s="2" t="s">
        <v>215</v>
      </c>
      <c r="I42" s="4" t="s">
        <v>216</v>
      </c>
      <c r="J42" s="26" t="str">
        <f t="shared" si="0"/>
        <v>埼玉県立越谷総合技術高等学校</v>
      </c>
      <c r="K42" s="309" t="s">
        <v>980</v>
      </c>
      <c r="L42">
        <v>41</v>
      </c>
      <c r="M42" t="s">
        <v>212</v>
      </c>
    </row>
    <row r="43" spans="1:13" ht="12" customHeight="1">
      <c r="A43" s="8">
        <v>42</v>
      </c>
      <c r="B43" s="20" t="s">
        <v>948</v>
      </c>
      <c r="C43" s="3" t="s">
        <v>8</v>
      </c>
      <c r="D43" s="4" t="s">
        <v>217</v>
      </c>
      <c r="E43" s="2" t="s">
        <v>10</v>
      </c>
      <c r="F43" s="2" t="s">
        <v>218</v>
      </c>
      <c r="G43" s="2" t="s">
        <v>219</v>
      </c>
      <c r="H43" s="2" t="s">
        <v>220</v>
      </c>
      <c r="I43" s="4" t="s">
        <v>221</v>
      </c>
      <c r="J43" s="26" t="str">
        <f t="shared" si="0"/>
        <v>埼玉県立久喜北陽高等学校</v>
      </c>
      <c r="K43" s="309" t="s">
        <v>980</v>
      </c>
      <c r="L43">
        <v>42</v>
      </c>
      <c r="M43" t="s">
        <v>217</v>
      </c>
    </row>
    <row r="44" spans="1:13" ht="12" customHeight="1">
      <c r="A44" s="1">
        <v>43</v>
      </c>
      <c r="B44" s="3"/>
      <c r="C44" s="3"/>
      <c r="D44" s="4"/>
      <c r="E44" s="2"/>
      <c r="F44" s="2"/>
      <c r="G44" s="2"/>
      <c r="H44" s="2"/>
      <c r="I44" s="4"/>
      <c r="J44" s="26" t="str">
        <f t="shared" si="0"/>
        <v/>
      </c>
    </row>
    <row r="45" spans="1:13" ht="12" customHeight="1">
      <c r="A45" s="9">
        <v>44</v>
      </c>
      <c r="B45" s="21" t="s">
        <v>949</v>
      </c>
      <c r="C45" s="5" t="s">
        <v>8</v>
      </c>
      <c r="D45" s="5" t="s">
        <v>222</v>
      </c>
      <c r="E45" s="7" t="s">
        <v>10</v>
      </c>
      <c r="F45" s="5" t="s">
        <v>223</v>
      </c>
      <c r="G45" s="5" t="s">
        <v>224</v>
      </c>
      <c r="H45" s="5" t="s">
        <v>225</v>
      </c>
      <c r="I45" s="5" t="s">
        <v>226</v>
      </c>
      <c r="J45" s="26" t="str">
        <f t="shared" si="0"/>
        <v>埼玉県立川越高等学校</v>
      </c>
      <c r="K45" s="311" t="s">
        <v>982</v>
      </c>
      <c r="L45">
        <v>44</v>
      </c>
      <c r="M45" t="s">
        <v>222</v>
      </c>
    </row>
    <row r="46" spans="1:13" ht="12" customHeight="1">
      <c r="A46" s="9">
        <v>45</v>
      </c>
      <c r="B46" s="21" t="s">
        <v>949</v>
      </c>
      <c r="C46" s="5" t="s">
        <v>8</v>
      </c>
      <c r="D46" s="5" t="s">
        <v>227</v>
      </c>
      <c r="E46" s="7" t="s">
        <v>10</v>
      </c>
      <c r="F46" s="5" t="s">
        <v>228</v>
      </c>
      <c r="G46" s="5" t="s">
        <v>229</v>
      </c>
      <c r="H46" s="5" t="s">
        <v>230</v>
      </c>
      <c r="I46" s="5" t="s">
        <v>231</v>
      </c>
      <c r="J46" s="26" t="str">
        <f t="shared" si="0"/>
        <v>埼玉県立川越女子高等学校</v>
      </c>
      <c r="K46" s="309" t="s">
        <v>981</v>
      </c>
      <c r="L46">
        <v>45</v>
      </c>
      <c r="M46" t="s">
        <v>227</v>
      </c>
    </row>
    <row r="47" spans="1:13" ht="12" customHeight="1">
      <c r="A47" s="9">
        <v>46</v>
      </c>
      <c r="B47" s="21" t="s">
        <v>949</v>
      </c>
      <c r="C47" s="5" t="s">
        <v>8</v>
      </c>
      <c r="D47" s="5" t="s">
        <v>232</v>
      </c>
      <c r="E47" s="7" t="s">
        <v>10</v>
      </c>
      <c r="F47" s="5" t="s">
        <v>233</v>
      </c>
      <c r="G47" s="5" t="s">
        <v>234</v>
      </c>
      <c r="H47" s="5" t="s">
        <v>235</v>
      </c>
      <c r="I47" s="5" t="s">
        <v>236</v>
      </c>
      <c r="J47" s="26" t="str">
        <f t="shared" si="0"/>
        <v>埼玉県立飯能高等学校</v>
      </c>
      <c r="K47" s="309" t="s">
        <v>981</v>
      </c>
      <c r="L47">
        <v>46</v>
      </c>
      <c r="M47" t="s">
        <v>232</v>
      </c>
    </row>
    <row r="48" spans="1:13" ht="12" customHeight="1">
      <c r="A48" s="9">
        <v>47</v>
      </c>
      <c r="B48" s="21" t="s">
        <v>949</v>
      </c>
      <c r="C48" s="5" t="s">
        <v>8</v>
      </c>
      <c r="D48" s="5" t="s">
        <v>237</v>
      </c>
      <c r="E48" s="7" t="s">
        <v>10</v>
      </c>
      <c r="F48" s="5" t="s">
        <v>238</v>
      </c>
      <c r="G48" s="5" t="s">
        <v>239</v>
      </c>
      <c r="H48" s="5" t="s">
        <v>240</v>
      </c>
      <c r="I48" s="5" t="s">
        <v>241</v>
      </c>
      <c r="J48" s="26" t="str">
        <f t="shared" si="0"/>
        <v>埼玉県立所沢高等学校</v>
      </c>
      <c r="K48" s="309" t="s">
        <v>981</v>
      </c>
      <c r="L48">
        <v>47</v>
      </c>
      <c r="M48" t="s">
        <v>237</v>
      </c>
    </row>
    <row r="49" spans="1:13" ht="12" customHeight="1">
      <c r="A49" s="9">
        <v>48</v>
      </c>
      <c r="B49" s="21" t="s">
        <v>949</v>
      </c>
      <c r="C49" s="5" t="s">
        <v>8</v>
      </c>
      <c r="D49" s="5" t="s">
        <v>242</v>
      </c>
      <c r="E49" s="7" t="s">
        <v>10</v>
      </c>
      <c r="F49" s="5" t="s">
        <v>243</v>
      </c>
      <c r="G49" s="5" t="s">
        <v>244</v>
      </c>
      <c r="H49" s="5" t="s">
        <v>245</v>
      </c>
      <c r="I49" s="5" t="s">
        <v>246</v>
      </c>
      <c r="J49" s="26" t="str">
        <f t="shared" si="0"/>
        <v>埼玉県立朝霞高等学校</v>
      </c>
      <c r="K49" s="309" t="s">
        <v>981</v>
      </c>
      <c r="L49">
        <v>48</v>
      </c>
      <c r="M49" t="s">
        <v>242</v>
      </c>
    </row>
    <row r="50" spans="1:13" ht="12" customHeight="1">
      <c r="A50" s="9">
        <v>49</v>
      </c>
      <c r="B50" s="21" t="s">
        <v>949</v>
      </c>
      <c r="C50" s="5" t="s">
        <v>8</v>
      </c>
      <c r="D50" s="5" t="s">
        <v>247</v>
      </c>
      <c r="E50" s="7" t="s">
        <v>10</v>
      </c>
      <c r="F50" s="5" t="s">
        <v>248</v>
      </c>
      <c r="G50" s="5" t="s">
        <v>249</v>
      </c>
      <c r="H50" s="5" t="s">
        <v>250</v>
      </c>
      <c r="I50" s="5" t="s">
        <v>251</v>
      </c>
      <c r="J50" s="26" t="str">
        <f t="shared" si="0"/>
        <v>埼玉県立豊岡高等学校</v>
      </c>
      <c r="K50" s="309" t="s">
        <v>981</v>
      </c>
      <c r="L50">
        <v>49</v>
      </c>
      <c r="M50" t="s">
        <v>247</v>
      </c>
    </row>
    <row r="51" spans="1:13" ht="12" customHeight="1">
      <c r="A51" s="9">
        <v>50</v>
      </c>
      <c r="B51" s="21" t="s">
        <v>949</v>
      </c>
      <c r="C51" s="5" t="s">
        <v>8</v>
      </c>
      <c r="D51" s="5" t="s">
        <v>252</v>
      </c>
      <c r="E51" s="7" t="s">
        <v>10</v>
      </c>
      <c r="F51" s="5" t="s">
        <v>253</v>
      </c>
      <c r="G51" s="5" t="s">
        <v>254</v>
      </c>
      <c r="H51" s="5" t="s">
        <v>255</v>
      </c>
      <c r="I51" s="5" t="s">
        <v>256</v>
      </c>
      <c r="J51" s="26" t="str">
        <f t="shared" si="0"/>
        <v>埼玉県立坂戸高等学校</v>
      </c>
      <c r="K51" s="309" t="s">
        <v>981</v>
      </c>
      <c r="L51">
        <v>50</v>
      </c>
      <c r="M51" t="s">
        <v>252</v>
      </c>
    </row>
    <row r="52" spans="1:13" ht="12" customHeight="1">
      <c r="A52" s="9">
        <v>51</v>
      </c>
      <c r="B52" s="21" t="s">
        <v>949</v>
      </c>
      <c r="C52" s="5" t="s">
        <v>8</v>
      </c>
      <c r="D52" s="5" t="s">
        <v>257</v>
      </c>
      <c r="E52" s="7" t="s">
        <v>10</v>
      </c>
      <c r="F52" s="5" t="s">
        <v>258</v>
      </c>
      <c r="G52" s="5" t="s">
        <v>259</v>
      </c>
      <c r="H52" s="5" t="s">
        <v>260</v>
      </c>
      <c r="I52" s="5" t="s">
        <v>261</v>
      </c>
      <c r="J52" s="26" t="str">
        <f t="shared" si="0"/>
        <v>埼玉県立和光高等学校</v>
      </c>
      <c r="K52" s="309" t="s">
        <v>981</v>
      </c>
      <c r="L52">
        <v>51</v>
      </c>
      <c r="M52" t="s">
        <v>257</v>
      </c>
    </row>
    <row r="53" spans="1:13" ht="12" customHeight="1">
      <c r="A53" s="9">
        <v>52</v>
      </c>
      <c r="B53" s="21" t="s">
        <v>949</v>
      </c>
      <c r="C53" s="5" t="s">
        <v>8</v>
      </c>
      <c r="D53" s="5" t="s">
        <v>262</v>
      </c>
      <c r="E53" s="7" t="s">
        <v>10</v>
      </c>
      <c r="F53" s="5" t="s">
        <v>263</v>
      </c>
      <c r="G53" s="5" t="s">
        <v>264</v>
      </c>
      <c r="H53" s="5" t="s">
        <v>265</v>
      </c>
      <c r="I53" s="5" t="s">
        <v>266</v>
      </c>
      <c r="J53" s="26" t="str">
        <f t="shared" si="0"/>
        <v>埼玉県立越生高等学校</v>
      </c>
      <c r="K53" s="309" t="s">
        <v>981</v>
      </c>
      <c r="L53">
        <v>52</v>
      </c>
      <c r="M53" t="s">
        <v>262</v>
      </c>
    </row>
    <row r="54" spans="1:13" ht="12" customHeight="1">
      <c r="A54" s="9">
        <v>53</v>
      </c>
      <c r="B54" s="21" t="s">
        <v>949</v>
      </c>
      <c r="C54" s="5"/>
      <c r="D54" s="5"/>
      <c r="E54" s="7"/>
      <c r="F54" s="5"/>
      <c r="G54" s="5"/>
      <c r="H54" s="5"/>
      <c r="I54" s="5"/>
      <c r="J54" s="26" t="str">
        <f t="shared" si="0"/>
        <v/>
      </c>
      <c r="K54" s="309" t="s">
        <v>981</v>
      </c>
      <c r="L54">
        <v>53</v>
      </c>
    </row>
    <row r="55" spans="1:13" ht="12" customHeight="1">
      <c r="A55" s="9">
        <v>54</v>
      </c>
      <c r="B55" s="21" t="s">
        <v>949</v>
      </c>
      <c r="C55" s="5" t="s">
        <v>8</v>
      </c>
      <c r="D55" s="5" t="s">
        <v>267</v>
      </c>
      <c r="E55" s="7" t="s">
        <v>10</v>
      </c>
      <c r="F55" s="5" t="s">
        <v>268</v>
      </c>
      <c r="G55" s="5" t="s">
        <v>269</v>
      </c>
      <c r="H55" s="5" t="s">
        <v>270</v>
      </c>
      <c r="I55" s="5" t="s">
        <v>271</v>
      </c>
      <c r="J55" s="26" t="str">
        <f t="shared" si="0"/>
        <v>埼玉県立新座高等学校</v>
      </c>
      <c r="K55" s="309" t="s">
        <v>981</v>
      </c>
      <c r="L55">
        <v>54</v>
      </c>
      <c r="M55" t="s">
        <v>267</v>
      </c>
    </row>
    <row r="56" spans="1:13" ht="12" customHeight="1">
      <c r="A56" s="9">
        <v>55</v>
      </c>
      <c r="B56" s="21" t="s">
        <v>949</v>
      </c>
      <c r="C56" s="5" t="s">
        <v>8</v>
      </c>
      <c r="D56" s="5" t="s">
        <v>272</v>
      </c>
      <c r="E56" s="7" t="s">
        <v>10</v>
      </c>
      <c r="F56" s="5" t="s">
        <v>273</v>
      </c>
      <c r="G56" s="5" t="s">
        <v>274</v>
      </c>
      <c r="H56" s="5" t="s">
        <v>275</v>
      </c>
      <c r="I56" s="5" t="s">
        <v>276</v>
      </c>
      <c r="J56" s="26" t="str">
        <f t="shared" si="0"/>
        <v>埼玉県立日高高等学校</v>
      </c>
      <c r="K56" s="309" t="s">
        <v>981</v>
      </c>
      <c r="L56">
        <v>55</v>
      </c>
      <c r="M56" t="s">
        <v>272</v>
      </c>
    </row>
    <row r="57" spans="1:13" ht="12" customHeight="1">
      <c r="A57" s="9">
        <v>56</v>
      </c>
      <c r="B57" s="21" t="s">
        <v>949</v>
      </c>
      <c r="C57" s="5" t="s">
        <v>8</v>
      </c>
      <c r="D57" s="5" t="s">
        <v>277</v>
      </c>
      <c r="E57" s="7" t="s">
        <v>10</v>
      </c>
      <c r="F57" s="5" t="s">
        <v>278</v>
      </c>
      <c r="G57" s="5" t="s">
        <v>279</v>
      </c>
      <c r="H57" s="5" t="s">
        <v>280</v>
      </c>
      <c r="I57" s="5" t="s">
        <v>281</v>
      </c>
      <c r="J57" s="26" t="str">
        <f t="shared" si="0"/>
        <v>埼玉県立所沢北高等学校</v>
      </c>
      <c r="K57" s="309" t="s">
        <v>981</v>
      </c>
      <c r="L57">
        <v>56</v>
      </c>
      <c r="M57" t="s">
        <v>277</v>
      </c>
    </row>
    <row r="58" spans="1:13" ht="12" customHeight="1">
      <c r="A58" s="9">
        <v>57</v>
      </c>
      <c r="B58" s="21" t="s">
        <v>949</v>
      </c>
      <c r="C58" s="5" t="s">
        <v>8</v>
      </c>
      <c r="D58" s="5" t="s">
        <v>282</v>
      </c>
      <c r="E58" s="7" t="s">
        <v>10</v>
      </c>
      <c r="F58" s="5" t="s">
        <v>283</v>
      </c>
      <c r="G58" s="5" t="s">
        <v>284</v>
      </c>
      <c r="H58" s="5" t="s">
        <v>285</v>
      </c>
      <c r="I58" s="5" t="s">
        <v>286</v>
      </c>
      <c r="J58" s="26" t="str">
        <f t="shared" si="0"/>
        <v>埼玉県立志木高等学校</v>
      </c>
      <c r="K58" s="309" t="s">
        <v>981</v>
      </c>
      <c r="L58">
        <v>57</v>
      </c>
      <c r="M58" t="s">
        <v>282</v>
      </c>
    </row>
    <row r="59" spans="1:13" ht="12" customHeight="1">
      <c r="A59" s="9">
        <v>58</v>
      </c>
      <c r="B59" s="21" t="s">
        <v>949</v>
      </c>
      <c r="C59" s="5" t="s">
        <v>8</v>
      </c>
      <c r="D59" s="5" t="s">
        <v>287</v>
      </c>
      <c r="E59" s="7" t="s">
        <v>10</v>
      </c>
      <c r="F59" s="5" t="s">
        <v>288</v>
      </c>
      <c r="G59" s="5" t="s">
        <v>289</v>
      </c>
      <c r="H59" s="5" t="s">
        <v>290</v>
      </c>
      <c r="I59" s="5" t="s">
        <v>291</v>
      </c>
      <c r="J59" s="26" t="str">
        <f t="shared" si="0"/>
        <v>埼玉県立川越南高等学校</v>
      </c>
      <c r="K59" s="309" t="s">
        <v>981</v>
      </c>
      <c r="L59">
        <v>58</v>
      </c>
      <c r="M59" t="s">
        <v>287</v>
      </c>
    </row>
    <row r="60" spans="1:13" ht="12" customHeight="1">
      <c r="A60" s="9">
        <v>59</v>
      </c>
      <c r="B60" s="21" t="s">
        <v>949</v>
      </c>
      <c r="C60" s="5" t="s">
        <v>8</v>
      </c>
      <c r="D60" s="5" t="s">
        <v>292</v>
      </c>
      <c r="E60" s="7" t="s">
        <v>10</v>
      </c>
      <c r="F60" s="5" t="s">
        <v>293</v>
      </c>
      <c r="G60" s="5" t="s">
        <v>294</v>
      </c>
      <c r="H60" s="5" t="s">
        <v>295</v>
      </c>
      <c r="I60" s="5" t="s">
        <v>296</v>
      </c>
      <c r="J60" s="26" t="str">
        <f t="shared" si="0"/>
        <v>埼玉県立富士見高等学校</v>
      </c>
      <c r="K60" s="309" t="s">
        <v>981</v>
      </c>
      <c r="L60">
        <v>59</v>
      </c>
      <c r="M60" t="s">
        <v>292</v>
      </c>
    </row>
    <row r="61" spans="1:13" ht="12" customHeight="1">
      <c r="A61" s="9">
        <v>60</v>
      </c>
      <c r="B61" s="21" t="s">
        <v>949</v>
      </c>
      <c r="C61" s="5" t="s">
        <v>8</v>
      </c>
      <c r="D61" s="5" t="s">
        <v>297</v>
      </c>
      <c r="E61" s="7" t="s">
        <v>10</v>
      </c>
      <c r="F61" s="5" t="s">
        <v>298</v>
      </c>
      <c r="G61" s="5" t="s">
        <v>299</v>
      </c>
      <c r="H61" s="5" t="s">
        <v>300</v>
      </c>
      <c r="I61" s="5" t="s">
        <v>301</v>
      </c>
      <c r="J61" s="26" t="str">
        <f t="shared" si="0"/>
        <v>埼玉県立ふじみ野高等学校</v>
      </c>
      <c r="K61" s="309" t="s">
        <v>981</v>
      </c>
      <c r="L61">
        <v>60</v>
      </c>
      <c r="M61" t="s">
        <v>297</v>
      </c>
    </row>
    <row r="62" spans="1:13" ht="12" customHeight="1">
      <c r="A62" s="9">
        <v>61</v>
      </c>
      <c r="B62" s="21" t="s">
        <v>949</v>
      </c>
      <c r="C62" s="5"/>
      <c r="D62" s="5"/>
      <c r="E62" s="7"/>
      <c r="F62" s="5"/>
      <c r="G62" s="5"/>
      <c r="H62" s="5"/>
      <c r="I62" s="5"/>
      <c r="K62" s="309" t="s">
        <v>981</v>
      </c>
      <c r="L62">
        <v>61</v>
      </c>
    </row>
    <row r="63" spans="1:13" ht="12" customHeight="1">
      <c r="A63" s="9">
        <v>62</v>
      </c>
      <c r="B63" s="21" t="s">
        <v>949</v>
      </c>
      <c r="C63" s="5"/>
      <c r="D63" s="5"/>
      <c r="E63" s="7"/>
      <c r="F63" s="5"/>
      <c r="G63" s="5"/>
      <c r="H63" s="5"/>
      <c r="I63" s="5"/>
      <c r="J63" s="26" t="str">
        <f t="shared" si="0"/>
        <v/>
      </c>
      <c r="K63" s="309" t="s">
        <v>981</v>
      </c>
      <c r="L63">
        <v>62</v>
      </c>
    </row>
    <row r="64" spans="1:13" ht="12" customHeight="1">
      <c r="A64" s="9">
        <v>63</v>
      </c>
      <c r="B64" s="21" t="s">
        <v>949</v>
      </c>
      <c r="C64" s="5" t="s">
        <v>8</v>
      </c>
      <c r="D64" s="5" t="s">
        <v>303</v>
      </c>
      <c r="E64" s="7" t="s">
        <v>10</v>
      </c>
      <c r="F64" s="5" t="s">
        <v>304</v>
      </c>
      <c r="G64" s="5" t="s">
        <v>305</v>
      </c>
      <c r="H64" s="5" t="s">
        <v>306</v>
      </c>
      <c r="I64" s="5" t="s">
        <v>307</v>
      </c>
      <c r="J64" s="26" t="str">
        <f t="shared" si="0"/>
        <v>埼玉県立朝霞西高等学校</v>
      </c>
      <c r="K64" s="309" t="s">
        <v>981</v>
      </c>
      <c r="L64">
        <v>63</v>
      </c>
      <c r="M64" t="s">
        <v>303</v>
      </c>
    </row>
    <row r="65" spans="1:13" ht="12" customHeight="1">
      <c r="A65" s="9">
        <v>64</v>
      </c>
      <c r="B65" s="21" t="s">
        <v>949</v>
      </c>
      <c r="C65" s="5" t="s">
        <v>8</v>
      </c>
      <c r="D65" s="5" t="s">
        <v>308</v>
      </c>
      <c r="E65" s="7" t="s">
        <v>10</v>
      </c>
      <c r="F65" s="5" t="s">
        <v>309</v>
      </c>
      <c r="G65" s="5" t="s">
        <v>310</v>
      </c>
      <c r="H65" s="5" t="s">
        <v>311</v>
      </c>
      <c r="I65" s="5" t="s">
        <v>312</v>
      </c>
      <c r="J65" s="26" t="str">
        <f t="shared" si="0"/>
        <v>埼玉県立新座柳瀬高等学校</v>
      </c>
      <c r="K65" s="309" t="s">
        <v>981</v>
      </c>
      <c r="L65">
        <v>64</v>
      </c>
      <c r="M65" t="s">
        <v>308</v>
      </c>
    </row>
    <row r="66" spans="1:13" ht="12" customHeight="1">
      <c r="A66" s="9">
        <v>65</v>
      </c>
      <c r="B66" s="21" t="s">
        <v>949</v>
      </c>
      <c r="C66" s="5" t="s">
        <v>8</v>
      </c>
      <c r="D66" s="5" t="s">
        <v>313</v>
      </c>
      <c r="E66" s="7" t="s">
        <v>10</v>
      </c>
      <c r="F66" s="5" t="s">
        <v>314</v>
      </c>
      <c r="G66" s="5" t="s">
        <v>315</v>
      </c>
      <c r="H66" s="5" t="s">
        <v>316</v>
      </c>
      <c r="I66" s="5" t="s">
        <v>317</v>
      </c>
      <c r="J66" s="26" t="str">
        <f t="shared" si="0"/>
        <v>埼玉県立川越西高等学校</v>
      </c>
      <c r="K66" s="309" t="s">
        <v>981</v>
      </c>
      <c r="L66">
        <v>65</v>
      </c>
      <c r="M66" t="s">
        <v>313</v>
      </c>
    </row>
    <row r="67" spans="1:13" ht="12" customHeight="1">
      <c r="A67" s="9">
        <v>66</v>
      </c>
      <c r="B67" s="21" t="s">
        <v>949</v>
      </c>
      <c r="C67" s="5" t="s">
        <v>8</v>
      </c>
      <c r="D67" s="5" t="s">
        <v>318</v>
      </c>
      <c r="E67" s="7" t="s">
        <v>10</v>
      </c>
      <c r="F67" s="5" t="s">
        <v>319</v>
      </c>
      <c r="G67" s="5" t="s">
        <v>320</v>
      </c>
      <c r="H67" s="5" t="s">
        <v>321</v>
      </c>
      <c r="I67" s="5" t="s">
        <v>322</v>
      </c>
      <c r="J67" s="26" t="str">
        <f t="shared" ref="J67:J130" si="1">C67&amp;D67&amp;E67</f>
        <v>埼玉県立所沢西高等学校</v>
      </c>
      <c r="K67" s="309" t="s">
        <v>981</v>
      </c>
      <c r="L67">
        <v>66</v>
      </c>
      <c r="M67" t="s">
        <v>318</v>
      </c>
    </row>
    <row r="68" spans="1:13" ht="12" customHeight="1">
      <c r="A68" s="9">
        <v>67</v>
      </c>
      <c r="B68" s="21" t="s">
        <v>949</v>
      </c>
      <c r="C68" s="5" t="s">
        <v>8</v>
      </c>
      <c r="D68" s="5" t="s">
        <v>323</v>
      </c>
      <c r="E68" s="7" t="s">
        <v>10</v>
      </c>
      <c r="F68" s="5" t="s">
        <v>324</v>
      </c>
      <c r="G68" s="5" t="s">
        <v>325</v>
      </c>
      <c r="H68" s="5" t="s">
        <v>280</v>
      </c>
      <c r="I68" s="5" t="s">
        <v>326</v>
      </c>
      <c r="J68" s="26" t="str">
        <f t="shared" si="1"/>
        <v>埼玉県立所沢中央高等学校</v>
      </c>
      <c r="K68" s="309" t="s">
        <v>981</v>
      </c>
      <c r="L68">
        <v>67</v>
      </c>
      <c r="M68" t="s">
        <v>323</v>
      </c>
    </row>
    <row r="69" spans="1:13" ht="12" customHeight="1">
      <c r="A69" s="9">
        <v>68</v>
      </c>
      <c r="B69" s="21" t="s">
        <v>949</v>
      </c>
      <c r="C69" s="5" t="s">
        <v>8</v>
      </c>
      <c r="D69" s="5" t="s">
        <v>327</v>
      </c>
      <c r="E69" s="7" t="s">
        <v>10</v>
      </c>
      <c r="F69" s="5" t="s">
        <v>328</v>
      </c>
      <c r="G69" s="5" t="s">
        <v>329</v>
      </c>
      <c r="H69" s="5" t="s">
        <v>330</v>
      </c>
      <c r="I69" s="5" t="s">
        <v>331</v>
      </c>
      <c r="J69" s="26" t="str">
        <f t="shared" si="1"/>
        <v>埼玉県立川越総合高等学校</v>
      </c>
      <c r="K69" s="309" t="s">
        <v>981</v>
      </c>
      <c r="L69">
        <v>68</v>
      </c>
      <c r="M69" t="s">
        <v>327</v>
      </c>
    </row>
    <row r="70" spans="1:13" ht="12" customHeight="1">
      <c r="A70" s="9">
        <v>69</v>
      </c>
      <c r="B70" s="21" t="s">
        <v>949</v>
      </c>
      <c r="C70" s="5" t="s">
        <v>8</v>
      </c>
      <c r="D70" s="5" t="s">
        <v>332</v>
      </c>
      <c r="E70" s="7" t="s">
        <v>10</v>
      </c>
      <c r="F70" s="5" t="s">
        <v>333</v>
      </c>
      <c r="G70" s="5" t="s">
        <v>334</v>
      </c>
      <c r="H70" s="5" t="s">
        <v>335</v>
      </c>
      <c r="I70" s="5" t="s">
        <v>336</v>
      </c>
      <c r="J70" s="26" t="str">
        <f t="shared" si="1"/>
        <v>埼玉県立川越工業高等学校</v>
      </c>
      <c r="K70" s="309" t="s">
        <v>981</v>
      </c>
      <c r="L70">
        <v>69</v>
      </c>
      <c r="M70" t="s">
        <v>332</v>
      </c>
    </row>
    <row r="71" spans="1:13" ht="12" customHeight="1">
      <c r="A71" s="9">
        <v>70</v>
      </c>
      <c r="B71" s="21" t="s">
        <v>949</v>
      </c>
      <c r="C71" s="5" t="s">
        <v>8</v>
      </c>
      <c r="D71" s="5" t="s">
        <v>337</v>
      </c>
      <c r="E71" s="7" t="s">
        <v>10</v>
      </c>
      <c r="F71" s="5" t="s">
        <v>338</v>
      </c>
      <c r="G71" s="5" t="s">
        <v>339</v>
      </c>
      <c r="H71" s="5" t="s">
        <v>340</v>
      </c>
      <c r="I71" s="5" t="s">
        <v>341</v>
      </c>
      <c r="J71" s="26" t="str">
        <f t="shared" si="1"/>
        <v>埼玉県立狭山工業高等学校</v>
      </c>
      <c r="K71" s="309" t="s">
        <v>981</v>
      </c>
      <c r="L71">
        <v>70</v>
      </c>
      <c r="M71" t="s">
        <v>337</v>
      </c>
    </row>
    <row r="72" spans="1:13" ht="12" customHeight="1">
      <c r="A72" s="9">
        <v>71</v>
      </c>
      <c r="B72" s="21" t="s">
        <v>949</v>
      </c>
      <c r="C72" s="5" t="s">
        <v>8</v>
      </c>
      <c r="D72" s="5" t="s">
        <v>342</v>
      </c>
      <c r="E72" s="7" t="s">
        <v>10</v>
      </c>
      <c r="F72" s="5" t="s">
        <v>343</v>
      </c>
      <c r="G72" s="5" t="s">
        <v>344</v>
      </c>
      <c r="H72" s="5" t="s">
        <v>345</v>
      </c>
      <c r="I72" s="5" t="s">
        <v>346</v>
      </c>
      <c r="J72" s="26" t="str">
        <f t="shared" si="1"/>
        <v>埼玉県立所沢商業高等学校</v>
      </c>
      <c r="K72" s="309" t="s">
        <v>981</v>
      </c>
      <c r="L72">
        <v>71</v>
      </c>
      <c r="M72" t="s">
        <v>342</v>
      </c>
    </row>
    <row r="73" spans="1:13" ht="12" customHeight="1">
      <c r="A73" s="9">
        <v>72</v>
      </c>
      <c r="B73" s="21" t="s">
        <v>949</v>
      </c>
      <c r="C73" s="5" t="s">
        <v>8</v>
      </c>
      <c r="D73" s="5" t="s">
        <v>347</v>
      </c>
      <c r="E73" s="7" t="s">
        <v>10</v>
      </c>
      <c r="F73" s="5" t="s">
        <v>348</v>
      </c>
      <c r="G73" s="5" t="s">
        <v>349</v>
      </c>
      <c r="H73" s="5" t="s">
        <v>350</v>
      </c>
      <c r="I73" s="5" t="s">
        <v>351</v>
      </c>
      <c r="J73" s="26" t="str">
        <f t="shared" si="1"/>
        <v>埼玉県立坂戸西高等学校</v>
      </c>
      <c r="K73" s="309" t="s">
        <v>981</v>
      </c>
      <c r="L73">
        <v>72</v>
      </c>
      <c r="M73" t="s">
        <v>347</v>
      </c>
    </row>
    <row r="74" spans="1:13" ht="12" customHeight="1">
      <c r="A74" s="9">
        <v>73</v>
      </c>
      <c r="B74" s="21" t="s">
        <v>949</v>
      </c>
      <c r="C74" s="5"/>
      <c r="D74" s="5" t="s">
        <v>352</v>
      </c>
      <c r="E74" s="7" t="s">
        <v>10</v>
      </c>
      <c r="F74" s="5" t="s">
        <v>353</v>
      </c>
      <c r="G74" s="5" t="s">
        <v>354</v>
      </c>
      <c r="H74" s="5" t="s">
        <v>355</v>
      </c>
      <c r="I74" s="5" t="s">
        <v>356</v>
      </c>
      <c r="J74" s="26" t="str">
        <f t="shared" si="1"/>
        <v>筑波大学附属坂戸高等学校</v>
      </c>
      <c r="K74" s="309" t="s">
        <v>981</v>
      </c>
      <c r="L74">
        <v>73</v>
      </c>
      <c r="M74" t="s">
        <v>352</v>
      </c>
    </row>
    <row r="75" spans="1:13" ht="12" customHeight="1">
      <c r="A75" s="9">
        <v>74</v>
      </c>
      <c r="B75" s="21" t="s">
        <v>949</v>
      </c>
      <c r="C75" s="5" t="s">
        <v>357</v>
      </c>
      <c r="D75" s="5" t="s">
        <v>358</v>
      </c>
      <c r="E75" s="7" t="s">
        <v>10</v>
      </c>
      <c r="F75" s="5" t="s">
        <v>359</v>
      </c>
      <c r="G75" s="5" t="s">
        <v>360</v>
      </c>
      <c r="H75" s="5" t="s">
        <v>361</v>
      </c>
      <c r="I75" s="5" t="s">
        <v>362</v>
      </c>
      <c r="J75" s="26" t="str">
        <f t="shared" si="1"/>
        <v>川越市立川越高等学校</v>
      </c>
      <c r="K75" s="309" t="s">
        <v>981</v>
      </c>
      <c r="L75">
        <v>74</v>
      </c>
      <c r="M75" t="s">
        <v>1275</v>
      </c>
    </row>
    <row r="76" spans="1:13" ht="12" customHeight="1">
      <c r="A76" s="9">
        <v>75</v>
      </c>
      <c r="B76" s="21" t="s">
        <v>949</v>
      </c>
      <c r="C76" s="5"/>
      <c r="D76" s="5" t="s">
        <v>363</v>
      </c>
      <c r="E76" s="7" t="s">
        <v>10</v>
      </c>
      <c r="F76" s="5" t="s">
        <v>364</v>
      </c>
      <c r="G76" s="5" t="s">
        <v>365</v>
      </c>
      <c r="H76" s="5" t="s">
        <v>366</v>
      </c>
      <c r="I76" s="5" t="s">
        <v>367</v>
      </c>
      <c r="J76" s="26" t="str">
        <f t="shared" si="1"/>
        <v>細田学園高等学校</v>
      </c>
      <c r="K76" s="309" t="s">
        <v>981</v>
      </c>
      <c r="L76">
        <v>75</v>
      </c>
      <c r="M76" t="s">
        <v>363</v>
      </c>
    </row>
    <row r="77" spans="1:13" ht="12" customHeight="1">
      <c r="A77" s="9">
        <v>76</v>
      </c>
      <c r="B77" s="21" t="s">
        <v>949</v>
      </c>
      <c r="C77" s="5"/>
      <c r="D77" s="5" t="s">
        <v>368</v>
      </c>
      <c r="E77" s="7" t="s">
        <v>10</v>
      </c>
      <c r="F77" s="5" t="s">
        <v>369</v>
      </c>
      <c r="G77" s="5" t="s">
        <v>370</v>
      </c>
      <c r="H77" s="5" t="s">
        <v>371</v>
      </c>
      <c r="I77" s="5" t="s">
        <v>372</v>
      </c>
      <c r="J77" s="26" t="str">
        <f t="shared" si="1"/>
        <v>聖望学園高等学校</v>
      </c>
      <c r="K77" s="309" t="s">
        <v>981</v>
      </c>
      <c r="L77">
        <v>76</v>
      </c>
      <c r="M77" t="s">
        <v>368</v>
      </c>
    </row>
    <row r="78" spans="1:13" ht="12" customHeight="1">
      <c r="A78" s="9">
        <v>77</v>
      </c>
      <c r="B78" s="21" t="s">
        <v>949</v>
      </c>
      <c r="C78" s="5"/>
      <c r="D78" s="5" t="s">
        <v>373</v>
      </c>
      <c r="E78" s="7" t="s">
        <v>10</v>
      </c>
      <c r="F78" s="5" t="s">
        <v>374</v>
      </c>
      <c r="G78" s="5" t="s">
        <v>375</v>
      </c>
      <c r="H78" s="5" t="s">
        <v>376</v>
      </c>
      <c r="I78" s="5" t="s">
        <v>377</v>
      </c>
      <c r="J78" s="26" t="str">
        <f t="shared" si="1"/>
        <v>慶應義塾志木高等学校</v>
      </c>
      <c r="K78" s="309" t="s">
        <v>981</v>
      </c>
      <c r="L78">
        <v>77</v>
      </c>
      <c r="M78" t="s">
        <v>373</v>
      </c>
    </row>
    <row r="79" spans="1:13" ht="12" customHeight="1">
      <c r="A79" s="9">
        <v>78</v>
      </c>
      <c r="B79" s="21" t="s">
        <v>949</v>
      </c>
      <c r="C79" s="5"/>
      <c r="D79" s="5" t="s">
        <v>378</v>
      </c>
      <c r="E79" s="7" t="s">
        <v>10</v>
      </c>
      <c r="F79" s="5" t="s">
        <v>379</v>
      </c>
      <c r="G79" s="5" t="s">
        <v>380</v>
      </c>
      <c r="H79" s="5" t="s">
        <v>381</v>
      </c>
      <c r="I79" s="5" t="s">
        <v>382</v>
      </c>
      <c r="J79" s="26" t="str">
        <f t="shared" si="1"/>
        <v>山村学園高等学校</v>
      </c>
      <c r="K79" s="309" t="s">
        <v>981</v>
      </c>
      <c r="L79">
        <v>78</v>
      </c>
      <c r="M79" t="s">
        <v>378</v>
      </c>
    </row>
    <row r="80" spans="1:13" ht="12" customHeight="1">
      <c r="A80" s="9">
        <v>79</v>
      </c>
      <c r="B80" s="21" t="s">
        <v>949</v>
      </c>
      <c r="C80" s="5"/>
      <c r="D80" s="5" t="s">
        <v>383</v>
      </c>
      <c r="E80" s="7" t="s">
        <v>10</v>
      </c>
      <c r="F80" s="5" t="s">
        <v>384</v>
      </c>
      <c r="G80" s="5" t="s">
        <v>385</v>
      </c>
      <c r="H80" s="5" t="s">
        <v>386</v>
      </c>
      <c r="I80" s="5" t="s">
        <v>387</v>
      </c>
      <c r="J80" s="26" t="str">
        <f t="shared" si="1"/>
        <v>山村国際高等学校</v>
      </c>
      <c r="K80" s="309" t="s">
        <v>981</v>
      </c>
      <c r="L80">
        <v>79</v>
      </c>
      <c r="M80" t="s">
        <v>383</v>
      </c>
    </row>
    <row r="81" spans="1:13" ht="12" customHeight="1">
      <c r="A81" s="9">
        <v>80</v>
      </c>
      <c r="B81" s="21" t="s">
        <v>949</v>
      </c>
      <c r="C81" s="5"/>
      <c r="D81" s="5" t="s">
        <v>388</v>
      </c>
      <c r="E81" s="7" t="s">
        <v>10</v>
      </c>
      <c r="F81" s="5" t="s">
        <v>389</v>
      </c>
      <c r="G81" s="5" t="s">
        <v>390</v>
      </c>
      <c r="H81" s="5" t="s">
        <v>391</v>
      </c>
      <c r="I81" s="5" t="s">
        <v>392</v>
      </c>
      <c r="J81" s="26" t="str">
        <f t="shared" si="1"/>
        <v>狭山ヶ丘高等学校</v>
      </c>
      <c r="K81" s="309" t="s">
        <v>981</v>
      </c>
      <c r="L81">
        <v>80</v>
      </c>
      <c r="M81" t="s">
        <v>388</v>
      </c>
    </row>
    <row r="82" spans="1:13" ht="12" customHeight="1">
      <c r="A82" s="9">
        <v>81</v>
      </c>
      <c r="B82" s="21" t="s">
        <v>949</v>
      </c>
      <c r="C82" s="5"/>
      <c r="D82" s="5" t="s">
        <v>393</v>
      </c>
      <c r="E82" s="7" t="s">
        <v>10</v>
      </c>
      <c r="F82" s="5" t="s">
        <v>394</v>
      </c>
      <c r="G82" s="5" t="s">
        <v>395</v>
      </c>
      <c r="H82" s="5" t="s">
        <v>396</v>
      </c>
      <c r="I82" s="5" t="s">
        <v>397</v>
      </c>
      <c r="J82" s="26" t="str">
        <f t="shared" si="1"/>
        <v>立教新座高等学校</v>
      </c>
      <c r="K82" s="309" t="s">
        <v>981</v>
      </c>
      <c r="L82">
        <v>81</v>
      </c>
      <c r="M82" t="s">
        <v>393</v>
      </c>
    </row>
    <row r="83" spans="1:13" ht="12" customHeight="1">
      <c r="A83" s="9">
        <v>82</v>
      </c>
      <c r="B83" s="21" t="s">
        <v>949</v>
      </c>
      <c r="C83" s="5"/>
      <c r="D83" s="5" t="s">
        <v>398</v>
      </c>
      <c r="E83" s="7" t="s">
        <v>10</v>
      </c>
      <c r="F83" s="5" t="s">
        <v>399</v>
      </c>
      <c r="G83" s="5" t="s">
        <v>400</v>
      </c>
      <c r="H83" s="5" t="s">
        <v>401</v>
      </c>
      <c r="I83" s="5" t="s">
        <v>402</v>
      </c>
      <c r="J83" s="26" t="str">
        <f t="shared" si="1"/>
        <v>武蔵越生高等学校</v>
      </c>
      <c r="K83" s="309" t="s">
        <v>981</v>
      </c>
      <c r="L83">
        <v>82</v>
      </c>
      <c r="M83" t="s">
        <v>398</v>
      </c>
    </row>
    <row r="84" spans="1:13" ht="12" customHeight="1">
      <c r="A84" s="9">
        <v>83</v>
      </c>
      <c r="B84" s="21" t="s">
        <v>949</v>
      </c>
      <c r="C84" s="5"/>
      <c r="D84" s="5" t="s">
        <v>403</v>
      </c>
      <c r="E84" s="7" t="s">
        <v>10</v>
      </c>
      <c r="F84" s="5" t="s">
        <v>404</v>
      </c>
      <c r="G84" s="5" t="s">
        <v>405</v>
      </c>
      <c r="H84" s="5" t="s">
        <v>406</v>
      </c>
      <c r="I84" s="5" t="s">
        <v>407</v>
      </c>
      <c r="J84" s="26" t="str">
        <f t="shared" si="1"/>
        <v>星野高等学校</v>
      </c>
      <c r="K84" s="309" t="s">
        <v>981</v>
      </c>
      <c r="L84">
        <v>83</v>
      </c>
      <c r="M84" t="s">
        <v>403</v>
      </c>
    </row>
    <row r="85" spans="1:13" ht="12" customHeight="1">
      <c r="A85" s="9">
        <v>84</v>
      </c>
      <c r="B85" s="21" t="s">
        <v>949</v>
      </c>
      <c r="C85" s="5"/>
      <c r="D85" s="5" t="s">
        <v>408</v>
      </c>
      <c r="E85" s="7" t="s">
        <v>10</v>
      </c>
      <c r="F85" s="5" t="s">
        <v>409</v>
      </c>
      <c r="G85" s="5" t="s">
        <v>410</v>
      </c>
      <c r="H85" s="5" t="s">
        <v>411</v>
      </c>
      <c r="I85" s="5" t="s">
        <v>412</v>
      </c>
      <c r="J85" s="26" t="str">
        <f t="shared" si="1"/>
        <v>城西大学付属川越高等学校</v>
      </c>
      <c r="K85" s="309" t="s">
        <v>981</v>
      </c>
      <c r="L85">
        <v>84</v>
      </c>
      <c r="M85" t="s">
        <v>408</v>
      </c>
    </row>
    <row r="86" spans="1:13" ht="12" customHeight="1">
      <c r="A86" s="9">
        <v>85</v>
      </c>
      <c r="B86" s="21" t="s">
        <v>949</v>
      </c>
      <c r="C86" s="5"/>
      <c r="D86" s="5" t="s">
        <v>413</v>
      </c>
      <c r="E86" s="7" t="s">
        <v>10</v>
      </c>
      <c r="F86" s="5" t="s">
        <v>414</v>
      </c>
      <c r="G86" s="5" t="s">
        <v>415</v>
      </c>
      <c r="H86" s="5" t="s">
        <v>316</v>
      </c>
      <c r="I86" s="5" t="s">
        <v>416</v>
      </c>
      <c r="J86" s="26" t="str">
        <f t="shared" si="1"/>
        <v>秀明高等学校</v>
      </c>
      <c r="K86" s="309" t="s">
        <v>981</v>
      </c>
      <c r="L86">
        <v>85</v>
      </c>
      <c r="M86" t="s">
        <v>413</v>
      </c>
    </row>
    <row r="87" spans="1:13" ht="12" customHeight="1">
      <c r="A87" s="9">
        <v>86</v>
      </c>
      <c r="B87" s="21" t="s">
        <v>949</v>
      </c>
      <c r="C87" s="5"/>
      <c r="D87" s="5" t="s">
        <v>417</v>
      </c>
      <c r="E87" s="7" t="s">
        <v>136</v>
      </c>
      <c r="F87" s="5" t="s">
        <v>418</v>
      </c>
      <c r="G87" s="5" t="s">
        <v>419</v>
      </c>
      <c r="H87" s="5" t="s">
        <v>420</v>
      </c>
      <c r="I87" s="5" t="s">
        <v>421</v>
      </c>
      <c r="J87" s="26" t="str">
        <f t="shared" si="1"/>
        <v>城北埼玉高等学校</v>
      </c>
      <c r="K87" s="309" t="s">
        <v>981</v>
      </c>
      <c r="L87">
        <v>86</v>
      </c>
      <c r="M87" t="s">
        <v>417</v>
      </c>
    </row>
    <row r="88" spans="1:13" ht="12" customHeight="1">
      <c r="A88" s="9">
        <v>87</v>
      </c>
      <c r="B88" s="21" t="s">
        <v>949</v>
      </c>
      <c r="C88" s="5"/>
      <c r="D88" s="5" t="s">
        <v>422</v>
      </c>
      <c r="E88" s="7" t="s">
        <v>10</v>
      </c>
      <c r="F88" s="5" t="s">
        <v>423</v>
      </c>
      <c r="G88" s="5" t="s">
        <v>424</v>
      </c>
      <c r="H88" s="5" t="s">
        <v>425</v>
      </c>
      <c r="I88" s="5" t="s">
        <v>426</v>
      </c>
      <c r="J88" s="26" t="str">
        <f t="shared" si="1"/>
        <v>西部台高等学校</v>
      </c>
      <c r="K88" s="309" t="s">
        <v>981</v>
      </c>
      <c r="L88">
        <v>87</v>
      </c>
      <c r="M88" t="s">
        <v>422</v>
      </c>
    </row>
    <row r="89" spans="1:13" ht="12" customHeight="1">
      <c r="A89" s="9">
        <v>88</v>
      </c>
      <c r="B89" s="21" t="s">
        <v>949</v>
      </c>
      <c r="C89" s="5"/>
      <c r="D89" s="5" t="s">
        <v>427</v>
      </c>
      <c r="E89" s="7" t="s">
        <v>10</v>
      </c>
      <c r="F89" s="5" t="s">
        <v>428</v>
      </c>
      <c r="G89" s="5" t="s">
        <v>429</v>
      </c>
      <c r="H89" s="5" t="s">
        <v>430</v>
      </c>
      <c r="I89" s="5" t="s">
        <v>431</v>
      </c>
      <c r="J89" s="26" t="str">
        <f t="shared" si="1"/>
        <v>秋草学園高等学校</v>
      </c>
      <c r="K89" s="309" t="s">
        <v>981</v>
      </c>
      <c r="L89">
        <v>88</v>
      </c>
      <c r="M89" t="s">
        <v>427</v>
      </c>
    </row>
    <row r="90" spans="1:13" ht="12" customHeight="1">
      <c r="A90" s="9">
        <v>89</v>
      </c>
      <c r="B90" s="21" t="s">
        <v>949</v>
      </c>
      <c r="C90" s="5" t="s">
        <v>8</v>
      </c>
      <c r="D90" s="5" t="s">
        <v>432</v>
      </c>
      <c r="E90" s="7" t="s">
        <v>10</v>
      </c>
      <c r="F90" s="5" t="s">
        <v>433</v>
      </c>
      <c r="G90" s="5" t="s">
        <v>434</v>
      </c>
      <c r="H90" s="5" t="s">
        <v>435</v>
      </c>
      <c r="I90" s="5" t="s">
        <v>436</v>
      </c>
      <c r="J90" s="26" t="str">
        <f t="shared" si="1"/>
        <v>埼玉県立狭山清陵高等学校</v>
      </c>
      <c r="K90" s="309" t="s">
        <v>981</v>
      </c>
      <c r="L90">
        <v>89</v>
      </c>
      <c r="M90" t="s">
        <v>432</v>
      </c>
    </row>
    <row r="91" spans="1:13" ht="12" customHeight="1">
      <c r="A91" s="9">
        <v>90</v>
      </c>
      <c r="B91" s="21" t="s">
        <v>949</v>
      </c>
      <c r="C91" s="5" t="s">
        <v>8</v>
      </c>
      <c r="D91" s="5" t="s">
        <v>437</v>
      </c>
      <c r="E91" s="7" t="s">
        <v>10</v>
      </c>
      <c r="F91" s="5" t="s">
        <v>438</v>
      </c>
      <c r="G91" s="5" t="s">
        <v>439</v>
      </c>
      <c r="H91" s="5" t="s">
        <v>440</v>
      </c>
      <c r="I91" s="5" t="s">
        <v>441</v>
      </c>
      <c r="J91" s="26" t="str">
        <f t="shared" si="1"/>
        <v>埼玉県立鶴ヶ島清風高等学校</v>
      </c>
      <c r="K91" s="309" t="s">
        <v>981</v>
      </c>
      <c r="L91">
        <v>90</v>
      </c>
      <c r="M91" t="s">
        <v>437</v>
      </c>
    </row>
    <row r="92" spans="1:13" ht="12" customHeight="1">
      <c r="A92" s="9">
        <v>91</v>
      </c>
      <c r="B92" s="21" t="s">
        <v>949</v>
      </c>
      <c r="C92" s="5" t="s">
        <v>8</v>
      </c>
      <c r="D92" s="5" t="s">
        <v>442</v>
      </c>
      <c r="E92" s="7" t="s">
        <v>10</v>
      </c>
      <c r="F92" s="5" t="s">
        <v>443</v>
      </c>
      <c r="G92" s="5" t="s">
        <v>444</v>
      </c>
      <c r="H92" s="5" t="s">
        <v>445</v>
      </c>
      <c r="I92" s="5" t="s">
        <v>446</v>
      </c>
      <c r="J92" s="26" t="str">
        <f t="shared" si="1"/>
        <v>埼玉県立川越初雁高等学校</v>
      </c>
      <c r="K92" s="309" t="s">
        <v>981</v>
      </c>
      <c r="L92">
        <v>91</v>
      </c>
      <c r="M92" t="s">
        <v>442</v>
      </c>
    </row>
    <row r="93" spans="1:13" ht="12" customHeight="1">
      <c r="A93" s="9">
        <v>92</v>
      </c>
      <c r="B93" s="21" t="s">
        <v>949</v>
      </c>
      <c r="C93" s="5" t="s">
        <v>8</v>
      </c>
      <c r="D93" s="5" t="s">
        <v>447</v>
      </c>
      <c r="E93" s="7" t="s">
        <v>10</v>
      </c>
      <c r="F93" s="5" t="s">
        <v>448</v>
      </c>
      <c r="G93" s="5" t="s">
        <v>449</v>
      </c>
      <c r="H93" s="5" t="s">
        <v>450</v>
      </c>
      <c r="I93" s="5" t="s">
        <v>451</v>
      </c>
      <c r="J93" s="26" t="str">
        <f t="shared" si="1"/>
        <v>埼玉県立入間向陽高等学校</v>
      </c>
      <c r="K93" s="309" t="s">
        <v>981</v>
      </c>
      <c r="L93">
        <v>92</v>
      </c>
      <c r="M93" t="s">
        <v>447</v>
      </c>
    </row>
    <row r="94" spans="1:13" ht="12" customHeight="1">
      <c r="A94" s="9">
        <v>93</v>
      </c>
      <c r="B94" s="21" t="s">
        <v>949</v>
      </c>
      <c r="C94" s="5" t="s">
        <v>8</v>
      </c>
      <c r="D94" s="5" t="s">
        <v>452</v>
      </c>
      <c r="E94" s="7" t="s">
        <v>10</v>
      </c>
      <c r="F94" s="5" t="s">
        <v>453</v>
      </c>
      <c r="G94" s="5" t="s">
        <v>454</v>
      </c>
      <c r="H94" s="5" t="s">
        <v>455</v>
      </c>
      <c r="I94" s="5" t="s">
        <v>456</v>
      </c>
      <c r="J94" s="26" t="str">
        <f t="shared" si="1"/>
        <v>埼玉県立新座総合技術高等学校</v>
      </c>
      <c r="K94" s="309" t="s">
        <v>981</v>
      </c>
      <c r="L94">
        <v>93</v>
      </c>
      <c r="M94" t="s">
        <v>452</v>
      </c>
    </row>
    <row r="95" spans="1:13" ht="12" customHeight="1">
      <c r="A95" s="9">
        <v>94</v>
      </c>
      <c r="B95" s="21" t="s">
        <v>949</v>
      </c>
      <c r="C95" s="5"/>
      <c r="D95" s="5" t="s">
        <v>457</v>
      </c>
      <c r="E95" s="7" t="s">
        <v>10</v>
      </c>
      <c r="F95" s="5" t="s">
        <v>458</v>
      </c>
      <c r="G95" s="5" t="s">
        <v>459</v>
      </c>
      <c r="H95" s="5" t="s">
        <v>460</v>
      </c>
      <c r="I95" s="5" t="s">
        <v>461</v>
      </c>
      <c r="J95" s="26" t="str">
        <f t="shared" si="1"/>
        <v>西武学園文理高等学校</v>
      </c>
      <c r="K95" s="309" t="s">
        <v>981</v>
      </c>
      <c r="L95">
        <v>94</v>
      </c>
      <c r="M95" t="s">
        <v>457</v>
      </c>
    </row>
    <row r="96" spans="1:13" ht="12" customHeight="1">
      <c r="A96" s="9">
        <v>95</v>
      </c>
      <c r="B96" s="21" t="s">
        <v>949</v>
      </c>
      <c r="C96" s="5" t="s">
        <v>8</v>
      </c>
      <c r="D96" s="5" t="s">
        <v>462</v>
      </c>
      <c r="E96" s="7" t="s">
        <v>10</v>
      </c>
      <c r="F96" s="5" t="s">
        <v>463</v>
      </c>
      <c r="G96" s="5" t="s">
        <v>464</v>
      </c>
      <c r="H96" s="5" t="s">
        <v>465</v>
      </c>
      <c r="I96" s="5" t="s">
        <v>466</v>
      </c>
      <c r="J96" s="26" t="str">
        <f t="shared" si="1"/>
        <v>埼玉県立狭山経済高等学校</v>
      </c>
      <c r="K96" s="309" t="s">
        <v>981</v>
      </c>
      <c r="L96">
        <v>95</v>
      </c>
      <c r="M96" t="s">
        <v>462</v>
      </c>
    </row>
    <row r="97" spans="1:13" ht="12" customHeight="1">
      <c r="A97" s="9">
        <v>96</v>
      </c>
      <c r="B97" s="21" t="s">
        <v>949</v>
      </c>
      <c r="C97" s="5"/>
      <c r="D97" s="5" t="s">
        <v>467</v>
      </c>
      <c r="E97" s="7" t="s">
        <v>10</v>
      </c>
      <c r="F97" s="5" t="s">
        <v>468</v>
      </c>
      <c r="G97" s="5" t="s">
        <v>469</v>
      </c>
      <c r="H97" s="5" t="s">
        <v>470</v>
      </c>
      <c r="I97" s="5" t="s">
        <v>471</v>
      </c>
      <c r="J97" s="26" t="str">
        <f t="shared" si="1"/>
        <v>川越東高等学校</v>
      </c>
      <c r="K97" s="309" t="s">
        <v>981</v>
      </c>
      <c r="L97">
        <v>96</v>
      </c>
      <c r="M97" t="s">
        <v>467</v>
      </c>
    </row>
    <row r="98" spans="1:13" ht="12" customHeight="1">
      <c r="A98" s="9">
        <v>97</v>
      </c>
      <c r="B98" s="21" t="s">
        <v>949</v>
      </c>
      <c r="C98" s="5" t="s">
        <v>8</v>
      </c>
      <c r="D98" s="5" t="s">
        <v>472</v>
      </c>
      <c r="E98" s="7" t="s">
        <v>10</v>
      </c>
      <c r="F98" s="5" t="s">
        <v>473</v>
      </c>
      <c r="G98" s="5" t="s">
        <v>474</v>
      </c>
      <c r="H98" s="5" t="s">
        <v>475</v>
      </c>
      <c r="I98" s="5" t="s">
        <v>476</v>
      </c>
      <c r="J98" s="26" t="str">
        <f t="shared" si="1"/>
        <v>埼玉県立芸術総合高等学校</v>
      </c>
      <c r="K98" s="309" t="s">
        <v>981</v>
      </c>
      <c r="L98">
        <v>97</v>
      </c>
      <c r="M98" t="s">
        <v>472</v>
      </c>
    </row>
    <row r="99" spans="1:13" ht="12" customHeight="1">
      <c r="A99" s="9">
        <v>98</v>
      </c>
      <c r="B99" s="21" t="s">
        <v>949</v>
      </c>
      <c r="C99" s="5"/>
      <c r="D99" s="5" t="s">
        <v>477</v>
      </c>
      <c r="E99" s="7" t="s">
        <v>10</v>
      </c>
      <c r="F99" s="5" t="s">
        <v>478</v>
      </c>
      <c r="G99" s="5" t="s">
        <v>479</v>
      </c>
      <c r="H99" s="5" t="s">
        <v>480</v>
      </c>
      <c r="I99" s="5" t="s">
        <v>481</v>
      </c>
      <c r="J99" s="26" t="str">
        <f t="shared" si="1"/>
        <v>埼玉平成高等学校</v>
      </c>
      <c r="K99" s="309" t="s">
        <v>981</v>
      </c>
      <c r="L99">
        <v>98</v>
      </c>
      <c r="M99" t="s">
        <v>477</v>
      </c>
    </row>
    <row r="100" spans="1:13" ht="12" customHeight="1">
      <c r="A100" s="9">
        <v>99</v>
      </c>
      <c r="B100" s="21" t="s">
        <v>949</v>
      </c>
      <c r="C100" s="5"/>
      <c r="D100" s="5" t="s">
        <v>482</v>
      </c>
      <c r="E100" s="7" t="s">
        <v>10</v>
      </c>
      <c r="F100" s="5" t="s">
        <v>483</v>
      </c>
      <c r="G100" s="5" t="s">
        <v>484</v>
      </c>
      <c r="H100" s="5" t="s">
        <v>485</v>
      </c>
      <c r="I100" s="5" t="s">
        <v>486</v>
      </c>
      <c r="J100" s="26" t="str">
        <f t="shared" si="1"/>
        <v>東野高等学校</v>
      </c>
      <c r="K100" s="309" t="s">
        <v>981</v>
      </c>
      <c r="L100">
        <v>99</v>
      </c>
      <c r="M100" t="s">
        <v>482</v>
      </c>
    </row>
    <row r="101" spans="1:13" ht="12" customHeight="1">
      <c r="A101" s="9">
        <v>100</v>
      </c>
      <c r="B101" s="21" t="s">
        <v>949</v>
      </c>
      <c r="C101" s="5"/>
      <c r="D101" s="5" t="s">
        <v>487</v>
      </c>
      <c r="E101" s="7" t="s">
        <v>10</v>
      </c>
      <c r="F101" s="5" t="s">
        <v>488</v>
      </c>
      <c r="G101" s="5" t="s">
        <v>489</v>
      </c>
      <c r="H101" s="5" t="s">
        <v>490</v>
      </c>
      <c r="I101" s="5" t="s">
        <v>491</v>
      </c>
      <c r="J101" s="26" t="str">
        <f t="shared" si="1"/>
        <v>自由の森学園高等学校</v>
      </c>
      <c r="K101" s="309" t="s">
        <v>981</v>
      </c>
      <c r="L101">
        <v>100</v>
      </c>
      <c r="M101" t="s">
        <v>487</v>
      </c>
    </row>
    <row r="102" spans="1:13" ht="12" customHeight="1">
      <c r="A102" s="9">
        <v>101</v>
      </c>
      <c r="B102" s="21" t="s">
        <v>949</v>
      </c>
      <c r="C102" s="5" t="s">
        <v>8</v>
      </c>
      <c r="D102" s="5" t="s">
        <v>492</v>
      </c>
      <c r="E102" s="7" t="s">
        <v>10</v>
      </c>
      <c r="F102" s="5" t="s">
        <v>493</v>
      </c>
      <c r="G102" s="5" t="s">
        <v>494</v>
      </c>
      <c r="H102" s="5" t="s">
        <v>495</v>
      </c>
      <c r="I102" s="5" t="s">
        <v>496</v>
      </c>
      <c r="J102" s="26" t="str">
        <f t="shared" si="1"/>
        <v>埼玉県立和光国際高等学校</v>
      </c>
      <c r="K102" s="309" t="s">
        <v>981</v>
      </c>
      <c r="L102">
        <v>101</v>
      </c>
      <c r="M102" t="s">
        <v>492</v>
      </c>
    </row>
    <row r="103" spans="1:13" ht="12" customHeight="1">
      <c r="A103" s="9">
        <v>102</v>
      </c>
      <c r="B103" s="21" t="s">
        <v>949</v>
      </c>
      <c r="C103" s="5" t="s">
        <v>1342</v>
      </c>
      <c r="D103" s="5" t="s">
        <v>1239</v>
      </c>
      <c r="E103" s="7" t="s">
        <v>1343</v>
      </c>
      <c r="F103" s="5" t="s">
        <v>497</v>
      </c>
      <c r="G103" s="5" t="s">
        <v>498</v>
      </c>
      <c r="H103" s="5" t="s">
        <v>499</v>
      </c>
      <c r="I103" s="5" t="s">
        <v>500</v>
      </c>
      <c r="J103" s="26" t="str">
        <f t="shared" si="1"/>
        <v>埼玉県立特別支援学校坂戸ろう学園</v>
      </c>
      <c r="K103" s="309" t="s">
        <v>981</v>
      </c>
      <c r="L103">
        <v>102</v>
      </c>
      <c r="M103" t="s">
        <v>1239</v>
      </c>
    </row>
    <row r="104" spans="1:13" ht="12" customHeight="1">
      <c r="A104" s="1">
        <v>103</v>
      </c>
      <c r="B104" s="5"/>
      <c r="C104" s="5"/>
      <c r="D104" s="5"/>
      <c r="E104" s="7"/>
      <c r="F104" s="5"/>
      <c r="G104" s="5"/>
      <c r="H104" s="5"/>
      <c r="I104" s="5"/>
      <c r="J104" s="26" t="str">
        <f t="shared" si="1"/>
        <v/>
      </c>
    </row>
    <row r="105" spans="1:13" ht="12" customHeight="1">
      <c r="A105" s="12">
        <v>104</v>
      </c>
      <c r="B105" s="22" t="s">
        <v>950</v>
      </c>
      <c r="C105" s="5" t="s">
        <v>8</v>
      </c>
      <c r="D105" s="5" t="s">
        <v>501</v>
      </c>
      <c r="E105" s="7" t="s">
        <v>10</v>
      </c>
      <c r="F105" s="5" t="s">
        <v>502</v>
      </c>
      <c r="G105" s="5" t="s">
        <v>503</v>
      </c>
      <c r="H105" s="5" t="s">
        <v>504</v>
      </c>
      <c r="I105" s="5" t="s">
        <v>505</v>
      </c>
      <c r="J105" s="26" t="str">
        <f t="shared" si="1"/>
        <v>埼玉県立浦和高等学校</v>
      </c>
      <c r="K105" s="311" t="s">
        <v>983</v>
      </c>
      <c r="L105">
        <v>104</v>
      </c>
      <c r="M105" t="s">
        <v>501</v>
      </c>
    </row>
    <row r="106" spans="1:13" ht="12" customHeight="1">
      <c r="A106" s="12">
        <v>105</v>
      </c>
      <c r="B106" s="22" t="s">
        <v>950</v>
      </c>
      <c r="C106" s="5" t="s">
        <v>8</v>
      </c>
      <c r="D106" s="5" t="s">
        <v>506</v>
      </c>
      <c r="E106" s="7" t="s">
        <v>10</v>
      </c>
      <c r="F106" s="5" t="s">
        <v>507</v>
      </c>
      <c r="G106" s="5" t="s">
        <v>508</v>
      </c>
      <c r="H106" s="5" t="s">
        <v>509</v>
      </c>
      <c r="I106" s="5" t="s">
        <v>510</v>
      </c>
      <c r="J106" s="26" t="str">
        <f t="shared" si="1"/>
        <v>埼玉県立川口高等学校</v>
      </c>
      <c r="K106" s="309" t="s">
        <v>983</v>
      </c>
      <c r="L106">
        <v>105</v>
      </c>
      <c r="M106" t="s">
        <v>506</v>
      </c>
    </row>
    <row r="107" spans="1:13" ht="12" customHeight="1">
      <c r="A107" s="12">
        <v>106</v>
      </c>
      <c r="B107" s="22" t="s">
        <v>950</v>
      </c>
      <c r="C107" s="5" t="s">
        <v>8</v>
      </c>
      <c r="D107" s="5" t="s">
        <v>511</v>
      </c>
      <c r="E107" s="7" t="s">
        <v>10</v>
      </c>
      <c r="F107" s="5" t="s">
        <v>512</v>
      </c>
      <c r="G107" s="5" t="s">
        <v>513</v>
      </c>
      <c r="H107" s="5" t="s">
        <v>514</v>
      </c>
      <c r="I107" s="5" t="s">
        <v>515</v>
      </c>
      <c r="J107" s="26" t="str">
        <f t="shared" si="1"/>
        <v>埼玉県立浦和第一女子高等学校</v>
      </c>
      <c r="K107" s="309" t="s">
        <v>983</v>
      </c>
      <c r="L107">
        <v>106</v>
      </c>
      <c r="M107" t="s">
        <v>511</v>
      </c>
    </row>
    <row r="108" spans="1:13" ht="12" customHeight="1">
      <c r="A108" s="12">
        <v>107</v>
      </c>
      <c r="B108" s="22" t="s">
        <v>950</v>
      </c>
      <c r="C108" s="5" t="s">
        <v>8</v>
      </c>
      <c r="D108" s="5" t="s">
        <v>516</v>
      </c>
      <c r="E108" s="7" t="s">
        <v>10</v>
      </c>
      <c r="F108" s="5" t="s">
        <v>517</v>
      </c>
      <c r="G108" s="5" t="s">
        <v>518</v>
      </c>
      <c r="H108" s="5" t="s">
        <v>519</v>
      </c>
      <c r="I108" s="5" t="s">
        <v>520</v>
      </c>
      <c r="J108" s="26" t="str">
        <f t="shared" si="1"/>
        <v>埼玉県立浦和西高等学校</v>
      </c>
      <c r="K108" s="309" t="s">
        <v>983</v>
      </c>
      <c r="L108">
        <v>107</v>
      </c>
      <c r="M108" t="s">
        <v>516</v>
      </c>
    </row>
    <row r="109" spans="1:13" ht="12" customHeight="1">
      <c r="A109" s="12">
        <v>108</v>
      </c>
      <c r="B109" s="22" t="s">
        <v>950</v>
      </c>
      <c r="C109" s="5" t="s">
        <v>8</v>
      </c>
      <c r="D109" s="5" t="s">
        <v>521</v>
      </c>
      <c r="E109" s="7" t="s">
        <v>10</v>
      </c>
      <c r="F109" s="5" t="s">
        <v>522</v>
      </c>
      <c r="G109" s="5" t="s">
        <v>523</v>
      </c>
      <c r="H109" s="5" t="s">
        <v>524</v>
      </c>
      <c r="I109" s="5" t="s">
        <v>525</v>
      </c>
      <c r="J109" s="26" t="str">
        <f t="shared" si="1"/>
        <v>埼玉県立大宮高等学校</v>
      </c>
      <c r="K109" s="309" t="s">
        <v>983</v>
      </c>
      <c r="L109">
        <v>108</v>
      </c>
      <c r="M109" t="s">
        <v>521</v>
      </c>
    </row>
    <row r="110" spans="1:13" ht="12" customHeight="1">
      <c r="A110" s="12">
        <v>109</v>
      </c>
      <c r="B110" s="22" t="s">
        <v>950</v>
      </c>
      <c r="C110" s="5" t="s">
        <v>8</v>
      </c>
      <c r="D110" s="5" t="s">
        <v>526</v>
      </c>
      <c r="E110" s="7" t="s">
        <v>10</v>
      </c>
      <c r="F110" s="5" t="s">
        <v>527</v>
      </c>
      <c r="G110" s="5" t="s">
        <v>528</v>
      </c>
      <c r="H110" s="5" t="s">
        <v>529</v>
      </c>
      <c r="I110" s="5" t="s">
        <v>530</v>
      </c>
      <c r="J110" s="26" t="str">
        <f t="shared" si="1"/>
        <v>埼玉県立蕨高等学校</v>
      </c>
      <c r="K110" s="309" t="s">
        <v>983</v>
      </c>
      <c r="L110">
        <v>109</v>
      </c>
      <c r="M110" t="s">
        <v>526</v>
      </c>
    </row>
    <row r="111" spans="1:13" ht="12" customHeight="1">
      <c r="A111" s="12">
        <v>110</v>
      </c>
      <c r="B111" s="23" t="s">
        <v>950</v>
      </c>
      <c r="C111" s="3" t="s">
        <v>8</v>
      </c>
      <c r="D111" s="4" t="s">
        <v>531</v>
      </c>
      <c r="E111" s="2" t="s">
        <v>10</v>
      </c>
      <c r="F111" s="3" t="s">
        <v>532</v>
      </c>
      <c r="G111" s="2" t="s">
        <v>533</v>
      </c>
      <c r="H111" s="2" t="s">
        <v>534</v>
      </c>
      <c r="I111" s="4" t="s">
        <v>535</v>
      </c>
      <c r="J111" s="26" t="str">
        <f t="shared" si="1"/>
        <v>埼玉県立岩槻高等学校</v>
      </c>
      <c r="K111" s="309" t="s">
        <v>983</v>
      </c>
      <c r="L111">
        <v>110</v>
      </c>
      <c r="M111" t="s">
        <v>531</v>
      </c>
    </row>
    <row r="112" spans="1:13" ht="12" customHeight="1">
      <c r="A112" s="12">
        <v>111</v>
      </c>
      <c r="B112" s="22" t="s">
        <v>950</v>
      </c>
      <c r="C112" s="5" t="s">
        <v>8</v>
      </c>
      <c r="D112" s="5" t="s">
        <v>536</v>
      </c>
      <c r="E112" s="7" t="s">
        <v>10</v>
      </c>
      <c r="F112" s="5" t="s">
        <v>537</v>
      </c>
      <c r="G112" s="5" t="s">
        <v>538</v>
      </c>
      <c r="H112" s="5" t="s">
        <v>539</v>
      </c>
      <c r="I112" s="5" t="s">
        <v>540</v>
      </c>
      <c r="J112" s="26" t="str">
        <f t="shared" si="1"/>
        <v>埼玉県立与野高等学校</v>
      </c>
      <c r="K112" s="309" t="s">
        <v>983</v>
      </c>
      <c r="L112">
        <v>111</v>
      </c>
      <c r="M112" t="s">
        <v>536</v>
      </c>
    </row>
    <row r="113" spans="1:13" ht="12" customHeight="1">
      <c r="A113" s="12">
        <v>112</v>
      </c>
      <c r="B113" s="22" t="s">
        <v>950</v>
      </c>
      <c r="C113" s="5" t="s">
        <v>8</v>
      </c>
      <c r="D113" s="5" t="s">
        <v>541</v>
      </c>
      <c r="E113" s="7" t="s">
        <v>10</v>
      </c>
      <c r="F113" s="5" t="s">
        <v>542</v>
      </c>
      <c r="G113" s="5" t="s">
        <v>543</v>
      </c>
      <c r="H113" s="5" t="s">
        <v>544</v>
      </c>
      <c r="I113" s="5" t="s">
        <v>545</v>
      </c>
      <c r="J113" s="26" t="str">
        <f t="shared" si="1"/>
        <v>埼玉県立上尾高等学校</v>
      </c>
      <c r="K113" s="309" t="s">
        <v>983</v>
      </c>
      <c r="L113">
        <v>112</v>
      </c>
      <c r="M113" t="s">
        <v>541</v>
      </c>
    </row>
    <row r="114" spans="1:13" ht="12" customHeight="1">
      <c r="A114" s="12">
        <v>113</v>
      </c>
      <c r="B114" s="22" t="s">
        <v>950</v>
      </c>
      <c r="C114" s="5" t="s">
        <v>8</v>
      </c>
      <c r="D114" s="5" t="s">
        <v>546</v>
      </c>
      <c r="E114" s="7" t="s">
        <v>10</v>
      </c>
      <c r="F114" s="5" t="s">
        <v>547</v>
      </c>
      <c r="G114" s="5" t="s">
        <v>548</v>
      </c>
      <c r="H114" s="5" t="s">
        <v>549</v>
      </c>
      <c r="I114" s="5" t="s">
        <v>550</v>
      </c>
      <c r="J114" s="26" t="str">
        <f t="shared" si="1"/>
        <v>埼玉県立川口北高等学校</v>
      </c>
      <c r="K114" s="309" t="s">
        <v>983</v>
      </c>
      <c r="L114">
        <v>113</v>
      </c>
      <c r="M114" t="s">
        <v>546</v>
      </c>
    </row>
    <row r="115" spans="1:13" ht="12" customHeight="1">
      <c r="A115" s="12">
        <v>114</v>
      </c>
      <c r="B115" s="22" t="s">
        <v>950</v>
      </c>
      <c r="C115" s="5" t="s">
        <v>8</v>
      </c>
      <c r="D115" s="5" t="s">
        <v>551</v>
      </c>
      <c r="E115" s="7" t="s">
        <v>10</v>
      </c>
      <c r="F115" s="5" t="s">
        <v>552</v>
      </c>
      <c r="G115" s="5" t="s">
        <v>553</v>
      </c>
      <c r="H115" s="5" t="s">
        <v>554</v>
      </c>
      <c r="I115" s="5" t="s">
        <v>555</v>
      </c>
      <c r="J115" s="26" t="str">
        <f t="shared" si="1"/>
        <v>埼玉県立大宮武蔵野高等学校</v>
      </c>
      <c r="K115" s="309" t="s">
        <v>983</v>
      </c>
      <c r="L115">
        <v>114</v>
      </c>
      <c r="M115" t="s">
        <v>551</v>
      </c>
    </row>
    <row r="116" spans="1:13" ht="12" customHeight="1">
      <c r="A116" s="12">
        <v>115</v>
      </c>
      <c r="B116" s="22" t="s">
        <v>950</v>
      </c>
      <c r="C116" s="5" t="s">
        <v>8</v>
      </c>
      <c r="D116" s="5" t="s">
        <v>556</v>
      </c>
      <c r="E116" s="7" t="s">
        <v>10</v>
      </c>
      <c r="F116" s="5" t="s">
        <v>557</v>
      </c>
      <c r="G116" s="5" t="s">
        <v>558</v>
      </c>
      <c r="H116" s="5" t="s">
        <v>559</v>
      </c>
      <c r="I116" s="5" t="s">
        <v>560</v>
      </c>
      <c r="J116" s="26" t="str">
        <f t="shared" si="1"/>
        <v>埼玉県立上尾南高等学校</v>
      </c>
      <c r="K116" s="309" t="s">
        <v>983</v>
      </c>
      <c r="L116">
        <v>115</v>
      </c>
      <c r="M116" t="s">
        <v>556</v>
      </c>
    </row>
    <row r="117" spans="1:13" ht="12" customHeight="1">
      <c r="A117" s="12">
        <v>116</v>
      </c>
      <c r="B117" s="22" t="s">
        <v>950</v>
      </c>
      <c r="C117" s="5" t="s">
        <v>8</v>
      </c>
      <c r="D117" s="5" t="s">
        <v>561</v>
      </c>
      <c r="E117" s="7" t="s">
        <v>10</v>
      </c>
      <c r="F117" s="5" t="s">
        <v>562</v>
      </c>
      <c r="G117" s="5" t="s">
        <v>563</v>
      </c>
      <c r="H117" s="5" t="s">
        <v>564</v>
      </c>
      <c r="I117" s="5" t="s">
        <v>565</v>
      </c>
      <c r="J117" s="26" t="str">
        <f t="shared" si="1"/>
        <v>埼玉県立上尾鷹の台高等学校</v>
      </c>
      <c r="K117" s="309" t="s">
        <v>983</v>
      </c>
      <c r="L117">
        <v>116</v>
      </c>
      <c r="M117" t="s">
        <v>561</v>
      </c>
    </row>
    <row r="118" spans="1:13" ht="12" customHeight="1">
      <c r="A118" s="12">
        <v>117</v>
      </c>
      <c r="B118" s="22" t="s">
        <v>950</v>
      </c>
      <c r="C118" s="5" t="s">
        <v>8</v>
      </c>
      <c r="D118" s="5" t="s">
        <v>566</v>
      </c>
      <c r="E118" s="7" t="s">
        <v>10</v>
      </c>
      <c r="F118" s="5" t="s">
        <v>567</v>
      </c>
      <c r="G118" s="5" t="s">
        <v>568</v>
      </c>
      <c r="H118" s="5" t="s">
        <v>569</v>
      </c>
      <c r="I118" s="5" t="s">
        <v>570</v>
      </c>
      <c r="J118" s="26" t="str">
        <f t="shared" si="1"/>
        <v>埼玉県立浦和北高等学校</v>
      </c>
      <c r="K118" s="309" t="s">
        <v>983</v>
      </c>
      <c r="L118">
        <v>117</v>
      </c>
      <c r="M118" t="s">
        <v>566</v>
      </c>
    </row>
    <row r="119" spans="1:13" ht="12" customHeight="1">
      <c r="A119" s="12">
        <v>118</v>
      </c>
      <c r="B119" s="22" t="s">
        <v>950</v>
      </c>
      <c r="C119" s="5" t="s">
        <v>8</v>
      </c>
      <c r="D119" s="5" t="s">
        <v>571</v>
      </c>
      <c r="E119" s="7" t="s">
        <v>10</v>
      </c>
      <c r="F119" s="5" t="s">
        <v>572</v>
      </c>
      <c r="G119" s="5" t="s">
        <v>573</v>
      </c>
      <c r="H119" s="5" t="s">
        <v>574</v>
      </c>
      <c r="I119" s="5" t="s">
        <v>575</v>
      </c>
      <c r="J119" s="26" t="str">
        <f t="shared" si="1"/>
        <v>埼玉県立川口東高等学校</v>
      </c>
      <c r="K119" s="309" t="s">
        <v>983</v>
      </c>
      <c r="L119">
        <v>118</v>
      </c>
      <c r="M119" t="s">
        <v>571</v>
      </c>
    </row>
    <row r="120" spans="1:13" ht="12" customHeight="1">
      <c r="A120" s="12">
        <v>119</v>
      </c>
      <c r="B120" s="22" t="s">
        <v>950</v>
      </c>
      <c r="C120" s="5" t="s">
        <v>8</v>
      </c>
      <c r="D120" s="5" t="s">
        <v>576</v>
      </c>
      <c r="E120" s="7" t="s">
        <v>10</v>
      </c>
      <c r="F120" s="5" t="s">
        <v>577</v>
      </c>
      <c r="G120" s="5" t="s">
        <v>578</v>
      </c>
      <c r="H120" s="5" t="s">
        <v>579</v>
      </c>
      <c r="I120" s="5" t="s">
        <v>580</v>
      </c>
      <c r="J120" s="26" t="str">
        <f t="shared" si="1"/>
        <v>埼玉県立大宮東高等学校</v>
      </c>
      <c r="K120" s="309" t="s">
        <v>983</v>
      </c>
      <c r="L120">
        <v>119</v>
      </c>
      <c r="M120" t="s">
        <v>576</v>
      </c>
    </row>
    <row r="121" spans="1:13" ht="12" customHeight="1">
      <c r="A121" s="12">
        <v>120</v>
      </c>
      <c r="B121" s="22" t="s">
        <v>950</v>
      </c>
      <c r="C121" s="5" t="s">
        <v>8</v>
      </c>
      <c r="D121" s="5" t="s">
        <v>581</v>
      </c>
      <c r="E121" s="7" t="s">
        <v>10</v>
      </c>
      <c r="F121" s="5" t="s">
        <v>582</v>
      </c>
      <c r="G121" s="5" t="s">
        <v>583</v>
      </c>
      <c r="H121" s="5" t="s">
        <v>584</v>
      </c>
      <c r="I121" s="5" t="s">
        <v>585</v>
      </c>
      <c r="J121" s="26" t="str">
        <f t="shared" si="1"/>
        <v>埼玉県立南稜高等学校</v>
      </c>
      <c r="K121" s="309" t="s">
        <v>983</v>
      </c>
      <c r="L121">
        <v>120</v>
      </c>
      <c r="M121" t="s">
        <v>581</v>
      </c>
    </row>
    <row r="122" spans="1:13" ht="12" customHeight="1">
      <c r="A122" s="12">
        <v>121</v>
      </c>
      <c r="B122" s="22" t="s">
        <v>950</v>
      </c>
      <c r="C122" s="5" t="s">
        <v>8</v>
      </c>
      <c r="D122" s="5" t="s">
        <v>586</v>
      </c>
      <c r="E122" s="7" t="s">
        <v>10</v>
      </c>
      <c r="F122" s="5" t="s">
        <v>587</v>
      </c>
      <c r="G122" s="5" t="s">
        <v>588</v>
      </c>
      <c r="H122" s="5" t="s">
        <v>589</v>
      </c>
      <c r="I122" s="5" t="s">
        <v>590</v>
      </c>
      <c r="J122" s="26" t="str">
        <f t="shared" si="1"/>
        <v>埼玉県立大宮南高等学校</v>
      </c>
      <c r="K122" s="309" t="s">
        <v>983</v>
      </c>
      <c r="L122">
        <v>121</v>
      </c>
      <c r="M122" t="s">
        <v>586</v>
      </c>
    </row>
    <row r="123" spans="1:13" ht="12" customHeight="1">
      <c r="A123" s="12">
        <v>122</v>
      </c>
      <c r="B123" s="22" t="s">
        <v>950</v>
      </c>
      <c r="C123" s="5" t="s">
        <v>8</v>
      </c>
      <c r="D123" s="5" t="s">
        <v>591</v>
      </c>
      <c r="E123" s="7" t="s">
        <v>10</v>
      </c>
      <c r="F123" s="5" t="s">
        <v>592</v>
      </c>
      <c r="G123" s="5" t="s">
        <v>593</v>
      </c>
      <c r="H123" s="5" t="s">
        <v>594</v>
      </c>
      <c r="I123" s="5" t="s">
        <v>595</v>
      </c>
      <c r="J123" s="26" t="str">
        <f t="shared" si="1"/>
        <v>埼玉県立浦和東高等学校</v>
      </c>
      <c r="K123" s="309" t="s">
        <v>983</v>
      </c>
      <c r="L123">
        <v>122</v>
      </c>
      <c r="M123" t="s">
        <v>591</v>
      </c>
    </row>
    <row r="124" spans="1:13" ht="12" customHeight="1">
      <c r="A124" s="12">
        <v>123</v>
      </c>
      <c r="B124" s="22" t="s">
        <v>950</v>
      </c>
      <c r="C124" s="5" t="s">
        <v>8</v>
      </c>
      <c r="D124" s="5" t="s">
        <v>596</v>
      </c>
      <c r="E124" s="7" t="s">
        <v>10</v>
      </c>
      <c r="F124" s="5" t="s">
        <v>597</v>
      </c>
      <c r="G124" s="5" t="s">
        <v>598</v>
      </c>
      <c r="H124" s="5" t="s">
        <v>599</v>
      </c>
      <c r="I124" s="5" t="s">
        <v>600</v>
      </c>
      <c r="J124" s="26" t="str">
        <f t="shared" si="1"/>
        <v>埼玉県立上尾橘高等学校</v>
      </c>
      <c r="K124" s="309" t="s">
        <v>983</v>
      </c>
      <c r="L124">
        <v>123</v>
      </c>
      <c r="M124" t="s">
        <v>596</v>
      </c>
    </row>
    <row r="125" spans="1:13" ht="12" customHeight="1">
      <c r="A125" s="12">
        <v>124</v>
      </c>
      <c r="B125" s="22" t="s">
        <v>950</v>
      </c>
      <c r="C125" s="5" t="s">
        <v>8</v>
      </c>
      <c r="D125" s="5" t="s">
        <v>601</v>
      </c>
      <c r="E125" s="7" t="s">
        <v>10</v>
      </c>
      <c r="F125" s="5" t="s">
        <v>602</v>
      </c>
      <c r="G125" s="5" t="s">
        <v>603</v>
      </c>
      <c r="H125" s="5" t="s">
        <v>604</v>
      </c>
      <c r="I125" s="5" t="s">
        <v>605</v>
      </c>
      <c r="J125" s="26" t="str">
        <f t="shared" si="1"/>
        <v>埼玉県立川口青陵高等学校</v>
      </c>
      <c r="K125" s="309" t="s">
        <v>983</v>
      </c>
      <c r="L125">
        <v>124</v>
      </c>
      <c r="M125" t="s">
        <v>601</v>
      </c>
    </row>
    <row r="126" spans="1:13" ht="12" customHeight="1">
      <c r="A126" s="12">
        <v>125</v>
      </c>
      <c r="B126" s="22" t="s">
        <v>950</v>
      </c>
      <c r="C126" s="5" t="s">
        <v>8</v>
      </c>
      <c r="D126" s="5" t="s">
        <v>606</v>
      </c>
      <c r="E126" s="7" t="s">
        <v>10</v>
      </c>
      <c r="F126" s="5" t="s">
        <v>607</v>
      </c>
      <c r="G126" s="5" t="s">
        <v>608</v>
      </c>
      <c r="H126" s="5" t="s">
        <v>609</v>
      </c>
      <c r="I126" s="5" t="s">
        <v>610</v>
      </c>
      <c r="J126" s="26" t="str">
        <f t="shared" si="1"/>
        <v>埼玉県立伊奈学園総合高等学校</v>
      </c>
      <c r="K126" s="309" t="s">
        <v>983</v>
      </c>
      <c r="L126">
        <v>125</v>
      </c>
      <c r="M126" t="s">
        <v>606</v>
      </c>
    </row>
    <row r="127" spans="1:13" ht="12" customHeight="1">
      <c r="A127" s="12">
        <v>126</v>
      </c>
      <c r="B127" s="22" t="s">
        <v>950</v>
      </c>
      <c r="C127" s="5" t="s">
        <v>8</v>
      </c>
      <c r="D127" s="5" t="s">
        <v>611</v>
      </c>
      <c r="E127" s="7" t="s">
        <v>10</v>
      </c>
      <c r="F127" s="5" t="s">
        <v>612</v>
      </c>
      <c r="G127" s="5" t="s">
        <v>613</v>
      </c>
      <c r="H127" s="5" t="s">
        <v>614</v>
      </c>
      <c r="I127" s="5" t="s">
        <v>615</v>
      </c>
      <c r="J127" s="26" t="str">
        <f t="shared" si="1"/>
        <v>埼玉県立大宮光陵高等学校</v>
      </c>
      <c r="K127" s="309" t="s">
        <v>983</v>
      </c>
      <c r="L127">
        <v>126</v>
      </c>
      <c r="M127" t="s">
        <v>611</v>
      </c>
    </row>
    <row r="128" spans="1:13" ht="12" customHeight="1">
      <c r="A128" s="12">
        <v>127</v>
      </c>
      <c r="B128" s="22" t="s">
        <v>950</v>
      </c>
      <c r="C128" s="5" t="s">
        <v>8</v>
      </c>
      <c r="D128" s="5" t="s">
        <v>616</v>
      </c>
      <c r="E128" s="7" t="s">
        <v>10</v>
      </c>
      <c r="F128" s="5" t="s">
        <v>617</v>
      </c>
      <c r="G128" s="5" t="s">
        <v>618</v>
      </c>
      <c r="H128" s="5" t="s">
        <v>619</v>
      </c>
      <c r="I128" s="5" t="s">
        <v>620</v>
      </c>
      <c r="J128" s="26" t="str">
        <f t="shared" si="1"/>
        <v>埼玉県立鳩ヶ谷高等学校</v>
      </c>
      <c r="K128" s="309" t="s">
        <v>983</v>
      </c>
      <c r="L128">
        <v>127</v>
      </c>
      <c r="M128" t="s">
        <v>616</v>
      </c>
    </row>
    <row r="129" spans="1:13" ht="12" customHeight="1">
      <c r="A129" s="12">
        <v>128</v>
      </c>
      <c r="B129" s="22" t="s">
        <v>950</v>
      </c>
      <c r="C129" s="5" t="s">
        <v>8</v>
      </c>
      <c r="D129" s="5" t="s">
        <v>621</v>
      </c>
      <c r="E129" s="7" t="s">
        <v>10</v>
      </c>
      <c r="F129" s="5" t="s">
        <v>622</v>
      </c>
      <c r="G129" s="5" t="s">
        <v>623</v>
      </c>
      <c r="H129" s="5" t="s">
        <v>624</v>
      </c>
      <c r="I129" s="5" t="s">
        <v>625</v>
      </c>
      <c r="J129" s="26" t="str">
        <f t="shared" si="1"/>
        <v>埼玉県立いずみ高等学校</v>
      </c>
      <c r="K129" s="309" t="s">
        <v>983</v>
      </c>
      <c r="L129">
        <v>128</v>
      </c>
      <c r="M129" t="s">
        <v>621</v>
      </c>
    </row>
    <row r="130" spans="1:13" ht="12" customHeight="1">
      <c r="A130" s="12">
        <v>129</v>
      </c>
      <c r="B130" s="23" t="s">
        <v>950</v>
      </c>
      <c r="C130" s="3" t="s">
        <v>8</v>
      </c>
      <c r="D130" s="4" t="s">
        <v>626</v>
      </c>
      <c r="E130" s="2" t="s">
        <v>10</v>
      </c>
      <c r="F130" s="3" t="s">
        <v>627</v>
      </c>
      <c r="G130" s="2" t="s">
        <v>628</v>
      </c>
      <c r="H130" s="2" t="s">
        <v>629</v>
      </c>
      <c r="I130" s="4" t="s">
        <v>630</v>
      </c>
      <c r="J130" s="26" t="str">
        <f t="shared" si="1"/>
        <v>埼玉県立岩槻北陵高等学校</v>
      </c>
      <c r="K130" s="309" t="s">
        <v>983</v>
      </c>
      <c r="L130">
        <v>129</v>
      </c>
      <c r="M130" t="s">
        <v>626</v>
      </c>
    </row>
    <row r="131" spans="1:13" ht="12" customHeight="1">
      <c r="A131" s="12">
        <v>130</v>
      </c>
      <c r="B131" s="22" t="s">
        <v>950</v>
      </c>
      <c r="C131" s="5" t="s">
        <v>8</v>
      </c>
      <c r="D131" s="5" t="s">
        <v>631</v>
      </c>
      <c r="E131" s="7" t="s">
        <v>10</v>
      </c>
      <c r="F131" s="5" t="s">
        <v>632</v>
      </c>
      <c r="G131" s="5" t="s">
        <v>633</v>
      </c>
      <c r="H131" s="5" t="s">
        <v>634</v>
      </c>
      <c r="I131" s="5" t="s">
        <v>635</v>
      </c>
      <c r="J131" s="26" t="str">
        <f t="shared" ref="J131:J194" si="2">C131&amp;D131&amp;E131</f>
        <v>埼玉県立川口工業高等学校</v>
      </c>
      <c r="K131" s="309" t="s">
        <v>983</v>
      </c>
      <c r="L131">
        <v>130</v>
      </c>
      <c r="M131" t="s">
        <v>631</v>
      </c>
    </row>
    <row r="132" spans="1:13" ht="12" customHeight="1">
      <c r="A132" s="12">
        <v>131</v>
      </c>
      <c r="B132" s="22" t="s">
        <v>950</v>
      </c>
      <c r="C132" s="5" t="s">
        <v>8</v>
      </c>
      <c r="D132" s="5" t="s">
        <v>636</v>
      </c>
      <c r="E132" s="7" t="s">
        <v>10</v>
      </c>
      <c r="F132" s="5" t="s">
        <v>637</v>
      </c>
      <c r="G132" s="5" t="s">
        <v>638</v>
      </c>
      <c r="H132" s="5" t="s">
        <v>639</v>
      </c>
      <c r="I132" s="5" t="s">
        <v>640</v>
      </c>
      <c r="J132" s="26" t="str">
        <f t="shared" si="2"/>
        <v>埼玉県立浦和工業高等学校</v>
      </c>
      <c r="K132" s="309" t="s">
        <v>983</v>
      </c>
      <c r="L132">
        <v>131</v>
      </c>
      <c r="M132" t="s">
        <v>636</v>
      </c>
    </row>
    <row r="133" spans="1:13" ht="12" customHeight="1">
      <c r="A133" s="12">
        <v>132</v>
      </c>
      <c r="B133" s="22" t="s">
        <v>950</v>
      </c>
      <c r="C133" s="5" t="s">
        <v>8</v>
      </c>
      <c r="D133" s="5" t="s">
        <v>641</v>
      </c>
      <c r="E133" s="7" t="s">
        <v>10</v>
      </c>
      <c r="F133" s="5" t="s">
        <v>642</v>
      </c>
      <c r="G133" s="5" t="s">
        <v>643</v>
      </c>
      <c r="H133" s="5" t="s">
        <v>644</v>
      </c>
      <c r="I133" s="5" t="s">
        <v>645</v>
      </c>
      <c r="J133" s="26" t="str">
        <f t="shared" si="2"/>
        <v>埼玉県立大宮工業高等学校</v>
      </c>
      <c r="K133" s="309" t="s">
        <v>983</v>
      </c>
      <c r="L133">
        <v>132</v>
      </c>
      <c r="M133" t="s">
        <v>641</v>
      </c>
    </row>
    <row r="134" spans="1:13" ht="12" customHeight="1">
      <c r="A134" s="12">
        <v>133</v>
      </c>
      <c r="B134" s="22" t="s">
        <v>950</v>
      </c>
      <c r="C134" s="5" t="s">
        <v>8</v>
      </c>
      <c r="D134" s="5" t="s">
        <v>646</v>
      </c>
      <c r="E134" s="7" t="s">
        <v>10</v>
      </c>
      <c r="F134" s="5" t="s">
        <v>647</v>
      </c>
      <c r="G134" s="5" t="s">
        <v>648</v>
      </c>
      <c r="H134" s="5" t="s">
        <v>649</v>
      </c>
      <c r="I134" s="5" t="s">
        <v>650</v>
      </c>
      <c r="J134" s="26" t="str">
        <f t="shared" si="2"/>
        <v>埼玉県立浦和商業高等学校</v>
      </c>
      <c r="K134" s="309" t="s">
        <v>983</v>
      </c>
      <c r="L134">
        <v>133</v>
      </c>
      <c r="M134" t="s">
        <v>646</v>
      </c>
    </row>
    <row r="135" spans="1:13" ht="12" customHeight="1">
      <c r="A135" s="12">
        <v>134</v>
      </c>
      <c r="B135" s="22" t="s">
        <v>950</v>
      </c>
      <c r="C135" s="5" t="s">
        <v>8</v>
      </c>
      <c r="D135" s="5" t="s">
        <v>651</v>
      </c>
      <c r="E135" s="7" t="s">
        <v>10</v>
      </c>
      <c r="F135" s="5" t="s">
        <v>652</v>
      </c>
      <c r="G135" s="5" t="s">
        <v>653</v>
      </c>
      <c r="H135" s="5" t="s">
        <v>654</v>
      </c>
      <c r="I135" s="5" t="s">
        <v>655</v>
      </c>
      <c r="J135" s="26" t="str">
        <f t="shared" si="2"/>
        <v>埼玉県立大宮商業高等学校</v>
      </c>
      <c r="K135" s="309" t="s">
        <v>983</v>
      </c>
      <c r="L135">
        <v>134</v>
      </c>
      <c r="M135" t="s">
        <v>651</v>
      </c>
    </row>
    <row r="136" spans="1:13" ht="12" customHeight="1">
      <c r="A136" s="12">
        <v>135</v>
      </c>
      <c r="B136" s="23" t="s">
        <v>950</v>
      </c>
      <c r="C136" s="3" t="s">
        <v>8</v>
      </c>
      <c r="D136" s="4" t="s">
        <v>656</v>
      </c>
      <c r="E136" s="2" t="s">
        <v>10</v>
      </c>
      <c r="F136" s="3" t="s">
        <v>657</v>
      </c>
      <c r="G136" s="2" t="s">
        <v>658</v>
      </c>
      <c r="H136" s="2" t="s">
        <v>659</v>
      </c>
      <c r="I136" s="4" t="s">
        <v>660</v>
      </c>
      <c r="J136" s="26" t="str">
        <f t="shared" si="2"/>
        <v>埼玉県立岩槻商業高等学校</v>
      </c>
      <c r="K136" s="309" t="s">
        <v>983</v>
      </c>
      <c r="L136">
        <v>135</v>
      </c>
      <c r="M136" t="s">
        <v>656</v>
      </c>
    </row>
    <row r="137" spans="1:13" ht="12" customHeight="1">
      <c r="A137" s="12">
        <v>136</v>
      </c>
      <c r="B137" s="22" t="s">
        <v>950</v>
      </c>
      <c r="C137" s="5" t="s">
        <v>8</v>
      </c>
      <c r="D137" s="5" t="s">
        <v>661</v>
      </c>
      <c r="E137" s="7" t="s">
        <v>10</v>
      </c>
      <c r="F137" s="5" t="s">
        <v>662</v>
      </c>
      <c r="G137" s="5" t="s">
        <v>663</v>
      </c>
      <c r="H137" s="5" t="s">
        <v>664</v>
      </c>
      <c r="I137" s="5" t="s">
        <v>665</v>
      </c>
      <c r="J137" s="26" t="str">
        <f t="shared" si="2"/>
        <v>埼玉県立常盤高等学校</v>
      </c>
      <c r="K137" s="309" t="s">
        <v>983</v>
      </c>
      <c r="L137">
        <v>136</v>
      </c>
      <c r="M137" t="s">
        <v>661</v>
      </c>
    </row>
    <row r="138" spans="1:13" ht="12" customHeight="1">
      <c r="A138" s="12">
        <v>137</v>
      </c>
      <c r="B138" s="22" t="s">
        <v>950</v>
      </c>
      <c r="C138" s="5" t="s">
        <v>1342</v>
      </c>
      <c r="D138" s="5" t="s">
        <v>666</v>
      </c>
      <c r="E138" s="7" t="s">
        <v>1343</v>
      </c>
      <c r="F138" s="5" t="s">
        <v>667</v>
      </c>
      <c r="G138" s="5" t="s">
        <v>668</v>
      </c>
      <c r="H138" s="5" t="s">
        <v>669</v>
      </c>
      <c r="I138" s="5" t="s">
        <v>670</v>
      </c>
      <c r="J138" s="26" t="str">
        <f t="shared" si="2"/>
        <v>埼玉県立特別支援学校大宮ろう学園</v>
      </c>
      <c r="K138" s="309" t="s">
        <v>983</v>
      </c>
      <c r="L138">
        <v>137</v>
      </c>
      <c r="M138" t="s">
        <v>666</v>
      </c>
    </row>
    <row r="139" spans="1:13" ht="12" customHeight="1">
      <c r="A139" s="12">
        <v>138</v>
      </c>
      <c r="B139" s="22" t="s">
        <v>950</v>
      </c>
      <c r="C139" s="5" t="s">
        <v>671</v>
      </c>
      <c r="D139" s="5"/>
      <c r="E139" s="7" t="s">
        <v>136</v>
      </c>
      <c r="F139" s="5" t="s">
        <v>672</v>
      </c>
      <c r="G139" s="5" t="s">
        <v>673</v>
      </c>
      <c r="H139" s="5" t="s">
        <v>674</v>
      </c>
      <c r="I139" s="5" t="s">
        <v>675</v>
      </c>
      <c r="J139" s="26" t="str">
        <f t="shared" si="2"/>
        <v>川口市立高等学校</v>
      </c>
      <c r="K139" s="309" t="s">
        <v>983</v>
      </c>
      <c r="L139">
        <v>138</v>
      </c>
      <c r="M139" t="s">
        <v>1273</v>
      </c>
    </row>
    <row r="140" spans="1:13" ht="12" customHeight="1">
      <c r="A140" s="12">
        <v>139</v>
      </c>
      <c r="B140" s="22" t="s">
        <v>950</v>
      </c>
      <c r="C140" s="5" t="s">
        <v>676</v>
      </c>
      <c r="D140" s="5" t="s">
        <v>501</v>
      </c>
      <c r="E140" s="7" t="s">
        <v>136</v>
      </c>
      <c r="F140" s="5" t="s">
        <v>677</v>
      </c>
      <c r="G140" s="5" t="s">
        <v>678</v>
      </c>
      <c r="H140" s="5" t="s">
        <v>679</v>
      </c>
      <c r="I140" s="5" t="s">
        <v>680</v>
      </c>
      <c r="J140" s="26" t="str">
        <f t="shared" si="2"/>
        <v>さいたま市立浦和高等学校</v>
      </c>
      <c r="K140" s="309" t="s">
        <v>983</v>
      </c>
      <c r="L140">
        <v>139</v>
      </c>
      <c r="M140" t="s">
        <v>1274</v>
      </c>
    </row>
    <row r="141" spans="1:13" ht="12" customHeight="1">
      <c r="A141" s="12">
        <v>140</v>
      </c>
      <c r="B141" s="22" t="s">
        <v>950</v>
      </c>
      <c r="C141" s="5"/>
      <c r="D141" s="5"/>
      <c r="E141" s="7"/>
      <c r="F141" s="5"/>
      <c r="G141" s="5"/>
      <c r="H141" s="5"/>
      <c r="I141" s="5"/>
      <c r="K141" s="309" t="s">
        <v>983</v>
      </c>
      <c r="L141">
        <v>140</v>
      </c>
    </row>
    <row r="142" spans="1:13" ht="12" customHeight="1">
      <c r="A142" s="12">
        <v>141</v>
      </c>
      <c r="B142" s="22" t="s">
        <v>950</v>
      </c>
      <c r="C142" s="5" t="s">
        <v>676</v>
      </c>
      <c r="D142" s="5" t="s">
        <v>681</v>
      </c>
      <c r="E142" s="7" t="s">
        <v>136</v>
      </c>
      <c r="F142" s="5" t="s">
        <v>682</v>
      </c>
      <c r="G142" s="5" t="s">
        <v>683</v>
      </c>
      <c r="H142" s="5" t="s">
        <v>684</v>
      </c>
      <c r="I142" s="5" t="s">
        <v>685</v>
      </c>
      <c r="J142" s="26" t="str">
        <f t="shared" si="2"/>
        <v>さいたま市立大宮北高等学校</v>
      </c>
      <c r="K142" s="309" t="s">
        <v>983</v>
      </c>
      <c r="L142">
        <v>141</v>
      </c>
      <c r="M142" t="s">
        <v>681</v>
      </c>
    </row>
    <row r="143" spans="1:13" ht="12" customHeight="1">
      <c r="A143" s="12">
        <v>142</v>
      </c>
      <c r="B143" s="22" t="s">
        <v>950</v>
      </c>
      <c r="C143" s="5" t="s">
        <v>676</v>
      </c>
      <c r="D143" s="5" t="s">
        <v>1337</v>
      </c>
      <c r="E143" s="7" t="s">
        <v>1338</v>
      </c>
      <c r="F143" s="5" t="s">
        <v>1340</v>
      </c>
      <c r="G143" s="5" t="s">
        <v>1341</v>
      </c>
      <c r="H143" s="5" t="s">
        <v>687</v>
      </c>
      <c r="I143" s="5" t="s">
        <v>688</v>
      </c>
      <c r="J143" s="26" t="str">
        <f t="shared" si="2"/>
        <v>さいたま市立大宮国際中等教育学校</v>
      </c>
      <c r="K143" s="309" t="s">
        <v>983</v>
      </c>
      <c r="L143">
        <v>142</v>
      </c>
      <c r="M143" t="s">
        <v>1339</v>
      </c>
    </row>
    <row r="144" spans="1:13" ht="12" customHeight="1">
      <c r="A144" s="12">
        <v>143</v>
      </c>
      <c r="B144" s="22" t="s">
        <v>950</v>
      </c>
      <c r="C144" s="5" t="s">
        <v>676</v>
      </c>
      <c r="D144" s="5" t="s">
        <v>689</v>
      </c>
      <c r="E144" s="7" t="s">
        <v>136</v>
      </c>
      <c r="F144" s="5" t="s">
        <v>690</v>
      </c>
      <c r="G144" s="5" t="s">
        <v>691</v>
      </c>
      <c r="H144" s="5" t="s">
        <v>692</v>
      </c>
      <c r="I144" s="5" t="s">
        <v>693</v>
      </c>
      <c r="J144" s="26" t="str">
        <f t="shared" si="2"/>
        <v>さいたま市立浦和南高等学校</v>
      </c>
      <c r="K144" s="309" t="s">
        <v>983</v>
      </c>
      <c r="L144">
        <v>143</v>
      </c>
      <c r="M144" t="s">
        <v>689</v>
      </c>
    </row>
    <row r="145" spans="1:13" ht="12" customHeight="1">
      <c r="A145" s="12">
        <v>144</v>
      </c>
      <c r="B145" s="22" t="s">
        <v>950</v>
      </c>
      <c r="C145" s="5"/>
      <c r="D145" s="5"/>
      <c r="E145" s="7"/>
      <c r="F145" s="5"/>
      <c r="G145" s="5"/>
      <c r="H145" s="5"/>
      <c r="I145" s="5"/>
      <c r="K145" s="309" t="s">
        <v>983</v>
      </c>
      <c r="L145">
        <v>144</v>
      </c>
    </row>
    <row r="146" spans="1:13" ht="12" customHeight="1">
      <c r="A146" s="12">
        <v>145</v>
      </c>
      <c r="B146" s="22" t="s">
        <v>950</v>
      </c>
      <c r="C146" s="5"/>
      <c r="D146" s="5" t="s">
        <v>694</v>
      </c>
      <c r="E146" s="7" t="s">
        <v>10</v>
      </c>
      <c r="F146" s="5" t="s">
        <v>695</v>
      </c>
      <c r="G146" s="5" t="s">
        <v>696</v>
      </c>
      <c r="H146" s="5" t="s">
        <v>697</v>
      </c>
      <c r="I146" s="5" t="s">
        <v>698</v>
      </c>
      <c r="J146" s="26" t="str">
        <f t="shared" si="2"/>
        <v>浦和実業学園高等学校</v>
      </c>
      <c r="K146" s="309" t="s">
        <v>983</v>
      </c>
      <c r="L146">
        <v>145</v>
      </c>
      <c r="M146" t="s">
        <v>694</v>
      </c>
    </row>
    <row r="147" spans="1:13" ht="12" customHeight="1">
      <c r="A147" s="12">
        <v>146</v>
      </c>
      <c r="B147" s="22" t="s">
        <v>950</v>
      </c>
      <c r="C147" s="5"/>
      <c r="D147" s="5"/>
      <c r="E147" s="7"/>
      <c r="F147" s="5"/>
      <c r="G147" s="5"/>
      <c r="H147" s="5"/>
      <c r="I147" s="5"/>
      <c r="J147" s="26" t="str">
        <f t="shared" si="2"/>
        <v/>
      </c>
      <c r="K147" s="309" t="s">
        <v>983</v>
      </c>
      <c r="L147">
        <v>146</v>
      </c>
    </row>
    <row r="148" spans="1:13" ht="12" customHeight="1">
      <c r="A148" s="12">
        <v>147</v>
      </c>
      <c r="B148" s="22" t="s">
        <v>950</v>
      </c>
      <c r="C148" s="5"/>
      <c r="D148" s="5" t="s">
        <v>699</v>
      </c>
      <c r="E148" s="7" t="s">
        <v>10</v>
      </c>
      <c r="F148" s="5" t="s">
        <v>700</v>
      </c>
      <c r="G148" s="5" t="s">
        <v>701</v>
      </c>
      <c r="H148" s="5" t="s">
        <v>702</v>
      </c>
      <c r="I148" s="5" t="s">
        <v>703</v>
      </c>
      <c r="J148" s="26" t="str">
        <f t="shared" si="2"/>
        <v>浦和麗明高等学校</v>
      </c>
      <c r="K148" s="309" t="s">
        <v>983</v>
      </c>
      <c r="L148">
        <v>147</v>
      </c>
      <c r="M148" t="s">
        <v>699</v>
      </c>
    </row>
    <row r="149" spans="1:13" ht="12" customHeight="1">
      <c r="A149" s="12">
        <v>148</v>
      </c>
      <c r="B149" s="22" t="s">
        <v>950</v>
      </c>
      <c r="C149" s="5"/>
      <c r="D149" s="5" t="s">
        <v>704</v>
      </c>
      <c r="E149" s="7" t="s">
        <v>10</v>
      </c>
      <c r="F149" s="5" t="s">
        <v>705</v>
      </c>
      <c r="G149" s="5" t="s">
        <v>706</v>
      </c>
      <c r="H149" s="5" t="s">
        <v>707</v>
      </c>
      <c r="I149" s="5" t="s">
        <v>708</v>
      </c>
      <c r="J149" s="26" t="str">
        <f t="shared" si="2"/>
        <v>淑徳与野高等学校</v>
      </c>
      <c r="K149" s="309" t="s">
        <v>983</v>
      </c>
      <c r="L149">
        <v>148</v>
      </c>
      <c r="M149" t="s">
        <v>704</v>
      </c>
    </row>
    <row r="150" spans="1:13" ht="12" customHeight="1">
      <c r="A150" s="12">
        <v>149</v>
      </c>
      <c r="B150" s="22" t="s">
        <v>950</v>
      </c>
      <c r="C150" s="5"/>
      <c r="D150" s="5" t="s">
        <v>709</v>
      </c>
      <c r="E150" s="7" t="s">
        <v>10</v>
      </c>
      <c r="F150" s="5" t="s">
        <v>710</v>
      </c>
      <c r="G150" s="5" t="s">
        <v>711</v>
      </c>
      <c r="H150" s="5" t="s">
        <v>712</v>
      </c>
      <c r="I150" s="5" t="s">
        <v>713</v>
      </c>
      <c r="J150" s="26" t="str">
        <f t="shared" si="2"/>
        <v>武南高等学校</v>
      </c>
      <c r="K150" s="309" t="s">
        <v>983</v>
      </c>
      <c r="L150">
        <v>149</v>
      </c>
      <c r="M150" t="s">
        <v>709</v>
      </c>
    </row>
    <row r="151" spans="1:13" ht="12" customHeight="1">
      <c r="A151" s="12">
        <v>150</v>
      </c>
      <c r="B151" s="22" t="s">
        <v>950</v>
      </c>
      <c r="C151" s="5"/>
      <c r="D151" s="5" t="s">
        <v>714</v>
      </c>
      <c r="E151" s="7" t="s">
        <v>10</v>
      </c>
      <c r="F151" s="5" t="s">
        <v>715</v>
      </c>
      <c r="G151" s="5" t="s">
        <v>716</v>
      </c>
      <c r="H151" s="5" t="s">
        <v>717</v>
      </c>
      <c r="I151" s="5" t="s">
        <v>718</v>
      </c>
      <c r="J151" s="26" t="str">
        <f t="shared" si="2"/>
        <v>浦和学院高等学校</v>
      </c>
      <c r="K151" s="309" t="s">
        <v>983</v>
      </c>
      <c r="L151">
        <v>150</v>
      </c>
      <c r="M151" t="s">
        <v>714</v>
      </c>
    </row>
    <row r="152" spans="1:13" ht="12" customHeight="1">
      <c r="A152" s="12">
        <v>151</v>
      </c>
      <c r="B152" s="22" t="s">
        <v>950</v>
      </c>
      <c r="C152" s="5"/>
      <c r="D152" s="5" t="s">
        <v>719</v>
      </c>
      <c r="E152" s="7" t="s">
        <v>10</v>
      </c>
      <c r="F152" s="5" t="s">
        <v>720</v>
      </c>
      <c r="G152" s="5" t="s">
        <v>721</v>
      </c>
      <c r="H152" s="5" t="s">
        <v>722</v>
      </c>
      <c r="I152" s="5" t="s">
        <v>723</v>
      </c>
      <c r="J152" s="26" t="str">
        <f t="shared" si="2"/>
        <v>埼玉栄高等学校</v>
      </c>
      <c r="K152" s="309" t="s">
        <v>983</v>
      </c>
      <c r="L152">
        <v>151</v>
      </c>
      <c r="M152" t="s">
        <v>719</v>
      </c>
    </row>
    <row r="153" spans="1:13" ht="12" customHeight="1">
      <c r="A153" s="12">
        <v>152</v>
      </c>
      <c r="B153" s="22" t="s">
        <v>950</v>
      </c>
      <c r="C153" s="5"/>
      <c r="D153" s="5" t="s">
        <v>724</v>
      </c>
      <c r="E153" s="7" t="s">
        <v>136</v>
      </c>
      <c r="F153" s="5" t="s">
        <v>725</v>
      </c>
      <c r="G153" s="5" t="s">
        <v>726</v>
      </c>
      <c r="H153" s="5" t="s">
        <v>727</v>
      </c>
      <c r="I153" s="5" t="s">
        <v>728</v>
      </c>
      <c r="J153" s="26" t="str">
        <f t="shared" si="2"/>
        <v>浦和明の星女子高等学校</v>
      </c>
      <c r="K153" s="309" t="s">
        <v>983</v>
      </c>
      <c r="L153">
        <v>152</v>
      </c>
      <c r="M153" t="s">
        <v>724</v>
      </c>
    </row>
    <row r="154" spans="1:13" ht="12" customHeight="1">
      <c r="A154" s="12">
        <v>153</v>
      </c>
      <c r="B154" s="22" t="s">
        <v>950</v>
      </c>
      <c r="C154" s="5"/>
      <c r="D154" s="5" t="s">
        <v>729</v>
      </c>
      <c r="E154" s="7" t="s">
        <v>10</v>
      </c>
      <c r="F154" s="5" t="s">
        <v>730</v>
      </c>
      <c r="G154" s="5" t="s">
        <v>731</v>
      </c>
      <c r="H154" s="5" t="s">
        <v>732</v>
      </c>
      <c r="I154" s="5" t="s">
        <v>733</v>
      </c>
      <c r="J154" s="26" t="str">
        <f t="shared" si="2"/>
        <v>大宮開成高等学校</v>
      </c>
      <c r="K154" s="309" t="s">
        <v>983</v>
      </c>
      <c r="L154">
        <v>153</v>
      </c>
      <c r="M154" t="s">
        <v>729</v>
      </c>
    </row>
    <row r="155" spans="1:13" ht="12" customHeight="1">
      <c r="A155" s="12">
        <v>154</v>
      </c>
      <c r="B155" s="22" t="s">
        <v>950</v>
      </c>
      <c r="C155" s="5"/>
      <c r="D155" s="5" t="s">
        <v>734</v>
      </c>
      <c r="E155" s="7" t="s">
        <v>10</v>
      </c>
      <c r="F155" s="5" t="s">
        <v>735</v>
      </c>
      <c r="G155" s="5" t="s">
        <v>736</v>
      </c>
      <c r="H155" s="5" t="s">
        <v>737</v>
      </c>
      <c r="I155" s="5" t="s">
        <v>738</v>
      </c>
      <c r="J155" s="26" t="str">
        <f t="shared" si="2"/>
        <v>秀明英光高等学校</v>
      </c>
      <c r="K155" s="309" t="s">
        <v>983</v>
      </c>
      <c r="L155">
        <v>154</v>
      </c>
      <c r="M155" t="s">
        <v>734</v>
      </c>
    </row>
    <row r="156" spans="1:13" ht="12" customHeight="1">
      <c r="A156" s="12">
        <v>155</v>
      </c>
      <c r="B156" s="22" t="s">
        <v>950</v>
      </c>
      <c r="C156" s="5"/>
      <c r="D156" s="5" t="s">
        <v>739</v>
      </c>
      <c r="E156" s="7" t="s">
        <v>10</v>
      </c>
      <c r="F156" s="5" t="s">
        <v>740</v>
      </c>
      <c r="G156" s="5" t="s">
        <v>741</v>
      </c>
      <c r="H156" s="5" t="s">
        <v>742</v>
      </c>
      <c r="I156" s="5" t="s">
        <v>743</v>
      </c>
      <c r="J156" s="26" t="str">
        <f t="shared" si="2"/>
        <v>栄東高等学校</v>
      </c>
      <c r="K156" s="309" t="s">
        <v>983</v>
      </c>
      <c r="L156">
        <v>155</v>
      </c>
      <c r="M156" t="s">
        <v>739</v>
      </c>
    </row>
    <row r="157" spans="1:13" ht="12" customHeight="1">
      <c r="A157" s="12">
        <v>156</v>
      </c>
      <c r="B157" s="22" t="s">
        <v>950</v>
      </c>
      <c r="C157" s="5"/>
      <c r="D157" s="5" t="s">
        <v>744</v>
      </c>
      <c r="E157" s="7" t="s">
        <v>136</v>
      </c>
      <c r="F157" s="5" t="s">
        <v>745</v>
      </c>
      <c r="G157" s="5" t="s">
        <v>746</v>
      </c>
      <c r="H157" s="5" t="s">
        <v>747</v>
      </c>
      <c r="I157" s="5" t="s">
        <v>748</v>
      </c>
      <c r="J157" s="26" t="str">
        <f t="shared" si="2"/>
        <v>国際学院高等学校</v>
      </c>
      <c r="K157" s="309" t="s">
        <v>983</v>
      </c>
      <c r="L157">
        <v>156</v>
      </c>
      <c r="M157" t="s">
        <v>744</v>
      </c>
    </row>
    <row r="158" spans="1:13" ht="12" customHeight="1">
      <c r="A158" s="12">
        <v>157</v>
      </c>
      <c r="B158" s="22" t="s">
        <v>950</v>
      </c>
      <c r="C158" s="5"/>
      <c r="D158" s="5" t="s">
        <v>749</v>
      </c>
      <c r="E158" s="7" t="s">
        <v>136</v>
      </c>
      <c r="F158" s="5" t="s">
        <v>750</v>
      </c>
      <c r="G158" s="5" t="s">
        <v>751</v>
      </c>
      <c r="H158" s="5" t="s">
        <v>752</v>
      </c>
      <c r="I158" s="5" t="s">
        <v>753</v>
      </c>
      <c r="J158" s="26" t="str">
        <f t="shared" si="2"/>
        <v>栄北高等学校</v>
      </c>
      <c r="K158" s="309" t="s">
        <v>983</v>
      </c>
      <c r="L158">
        <v>157</v>
      </c>
      <c r="M158" t="s">
        <v>749</v>
      </c>
    </row>
    <row r="159" spans="1:13" ht="12" customHeight="1">
      <c r="A159" s="10">
        <v>158</v>
      </c>
      <c r="B159" s="24" t="s">
        <v>951</v>
      </c>
      <c r="C159" s="5" t="s">
        <v>8</v>
      </c>
      <c r="D159" s="5" t="s">
        <v>754</v>
      </c>
      <c r="E159" s="7" t="s">
        <v>10</v>
      </c>
      <c r="F159" s="5" t="s">
        <v>755</v>
      </c>
      <c r="G159" s="5" t="s">
        <v>756</v>
      </c>
      <c r="H159" s="5" t="s">
        <v>757</v>
      </c>
      <c r="I159" s="5" t="s">
        <v>758</v>
      </c>
      <c r="J159" s="26" t="str">
        <f t="shared" si="2"/>
        <v>埼玉県立熊谷高等学校</v>
      </c>
      <c r="K159" s="311" t="s">
        <v>984</v>
      </c>
      <c r="L159">
        <v>158</v>
      </c>
      <c r="M159" t="s">
        <v>754</v>
      </c>
    </row>
    <row r="160" spans="1:13" ht="12" customHeight="1">
      <c r="A160" s="10">
        <v>159</v>
      </c>
      <c r="B160" s="24" t="s">
        <v>951</v>
      </c>
      <c r="C160" s="5" t="s">
        <v>8</v>
      </c>
      <c r="D160" s="5" t="s">
        <v>759</v>
      </c>
      <c r="E160" s="7" t="s">
        <v>10</v>
      </c>
      <c r="F160" s="5" t="s">
        <v>760</v>
      </c>
      <c r="G160" s="5" t="s">
        <v>761</v>
      </c>
      <c r="H160" s="5" t="s">
        <v>762</v>
      </c>
      <c r="I160" s="5" t="s">
        <v>763</v>
      </c>
      <c r="J160" s="26" t="str">
        <f t="shared" si="2"/>
        <v>埼玉県立本庄高等学校</v>
      </c>
      <c r="K160" s="309" t="s">
        <v>984</v>
      </c>
      <c r="L160">
        <v>159</v>
      </c>
      <c r="M160" t="s">
        <v>759</v>
      </c>
    </row>
    <row r="161" spans="1:13" ht="12" customHeight="1">
      <c r="A161" s="10">
        <v>160</v>
      </c>
      <c r="B161" s="24" t="s">
        <v>951</v>
      </c>
      <c r="C161" s="5" t="s">
        <v>8</v>
      </c>
      <c r="D161" s="5" t="s">
        <v>764</v>
      </c>
      <c r="E161" s="7" t="s">
        <v>10</v>
      </c>
      <c r="F161" s="5" t="s">
        <v>765</v>
      </c>
      <c r="G161" s="5" t="s">
        <v>766</v>
      </c>
      <c r="H161" s="5" t="s">
        <v>767</v>
      </c>
      <c r="I161" s="5" t="s">
        <v>768</v>
      </c>
      <c r="J161" s="26" t="str">
        <f t="shared" si="2"/>
        <v>埼玉県立熊谷女子高等学校</v>
      </c>
      <c r="K161" s="309" t="s">
        <v>984</v>
      </c>
      <c r="L161">
        <v>160</v>
      </c>
      <c r="M161" t="s">
        <v>764</v>
      </c>
    </row>
    <row r="162" spans="1:13" ht="12" customHeight="1">
      <c r="A162" s="10">
        <v>161</v>
      </c>
      <c r="B162" s="24" t="s">
        <v>951</v>
      </c>
      <c r="C162" s="5" t="s">
        <v>8</v>
      </c>
      <c r="D162" s="5" t="s">
        <v>769</v>
      </c>
      <c r="E162" s="7" t="s">
        <v>10</v>
      </c>
      <c r="F162" s="5" t="s">
        <v>770</v>
      </c>
      <c r="G162" s="5" t="s">
        <v>771</v>
      </c>
      <c r="H162" s="5" t="s">
        <v>772</v>
      </c>
      <c r="I162" s="5" t="s">
        <v>773</v>
      </c>
      <c r="J162" s="26" t="str">
        <f t="shared" si="2"/>
        <v>埼玉県立深谷第一高等学校</v>
      </c>
      <c r="K162" s="309" t="s">
        <v>984</v>
      </c>
      <c r="L162">
        <v>161</v>
      </c>
      <c r="M162" t="s">
        <v>769</v>
      </c>
    </row>
    <row r="163" spans="1:13" ht="12" customHeight="1">
      <c r="A163" s="10">
        <v>162</v>
      </c>
      <c r="B163" s="24" t="s">
        <v>951</v>
      </c>
      <c r="C163" s="5" t="s">
        <v>8</v>
      </c>
      <c r="D163" s="5" t="s">
        <v>774</v>
      </c>
      <c r="E163" s="7" t="s">
        <v>10</v>
      </c>
      <c r="F163" s="5" t="s">
        <v>775</v>
      </c>
      <c r="G163" s="5" t="s">
        <v>776</v>
      </c>
      <c r="H163" s="5" t="s">
        <v>777</v>
      </c>
      <c r="I163" s="5" t="s">
        <v>778</v>
      </c>
      <c r="J163" s="26" t="str">
        <f t="shared" si="2"/>
        <v>埼玉県立鴻巣女子高等学校</v>
      </c>
      <c r="K163" s="309" t="s">
        <v>984</v>
      </c>
      <c r="L163">
        <v>162</v>
      </c>
      <c r="M163" t="s">
        <v>774</v>
      </c>
    </row>
    <row r="164" spans="1:13" ht="12" customHeight="1">
      <c r="A164" s="10">
        <v>163</v>
      </c>
      <c r="B164" s="24" t="s">
        <v>951</v>
      </c>
      <c r="C164" s="5" t="s">
        <v>8</v>
      </c>
      <c r="D164" s="5" t="s">
        <v>779</v>
      </c>
      <c r="E164" s="7" t="s">
        <v>10</v>
      </c>
      <c r="F164" s="5" t="s">
        <v>810</v>
      </c>
      <c r="G164" s="5" t="s">
        <v>811</v>
      </c>
      <c r="H164" s="5" t="s">
        <v>812</v>
      </c>
      <c r="I164" s="5" t="s">
        <v>813</v>
      </c>
      <c r="J164" s="26" t="str">
        <f t="shared" si="2"/>
        <v>埼玉県立児玉高等学校</v>
      </c>
      <c r="K164" s="309" t="s">
        <v>984</v>
      </c>
      <c r="L164">
        <v>163</v>
      </c>
      <c r="M164" t="s">
        <v>779</v>
      </c>
    </row>
    <row r="165" spans="1:13" ht="12" customHeight="1">
      <c r="A165" s="10">
        <v>164</v>
      </c>
      <c r="B165" s="24" t="s">
        <v>951</v>
      </c>
      <c r="C165" s="5" t="s">
        <v>8</v>
      </c>
      <c r="D165" s="5" t="s">
        <v>780</v>
      </c>
      <c r="E165" s="7" t="s">
        <v>10</v>
      </c>
      <c r="F165" s="5" t="s">
        <v>781</v>
      </c>
      <c r="G165" s="5" t="s">
        <v>782</v>
      </c>
      <c r="H165" s="5" t="s">
        <v>783</v>
      </c>
      <c r="I165" s="5" t="s">
        <v>784</v>
      </c>
      <c r="J165" s="26" t="str">
        <f t="shared" si="2"/>
        <v>埼玉県立秩父高等学校</v>
      </c>
      <c r="K165" s="309" t="s">
        <v>984</v>
      </c>
      <c r="L165">
        <v>164</v>
      </c>
      <c r="M165" t="s">
        <v>780</v>
      </c>
    </row>
    <row r="166" spans="1:13" ht="12" customHeight="1">
      <c r="A166" s="10">
        <v>165</v>
      </c>
      <c r="B166" s="24" t="s">
        <v>951</v>
      </c>
      <c r="C166" s="5" t="s">
        <v>8</v>
      </c>
      <c r="D166" s="5" t="s">
        <v>785</v>
      </c>
      <c r="E166" s="7" t="s">
        <v>10</v>
      </c>
      <c r="F166" s="5" t="s">
        <v>786</v>
      </c>
      <c r="G166" s="5" t="s">
        <v>787</v>
      </c>
      <c r="H166" s="5" t="s">
        <v>788</v>
      </c>
      <c r="I166" s="5" t="s">
        <v>789</v>
      </c>
      <c r="J166" s="26" t="str">
        <f t="shared" si="2"/>
        <v>埼玉県立鴻巣高等学校</v>
      </c>
      <c r="K166" s="309" t="s">
        <v>984</v>
      </c>
      <c r="L166">
        <v>165</v>
      </c>
      <c r="M166" t="s">
        <v>785</v>
      </c>
    </row>
    <row r="167" spans="1:13" ht="12" customHeight="1">
      <c r="A167" s="10">
        <v>166</v>
      </c>
      <c r="B167" s="24" t="s">
        <v>951</v>
      </c>
      <c r="C167" s="5" t="s">
        <v>8</v>
      </c>
      <c r="D167" s="5" t="s">
        <v>790</v>
      </c>
      <c r="E167" s="7" t="s">
        <v>10</v>
      </c>
      <c r="F167" s="5" t="s">
        <v>791</v>
      </c>
      <c r="G167" s="5" t="s">
        <v>792</v>
      </c>
      <c r="H167" s="5" t="s">
        <v>793</v>
      </c>
      <c r="I167" s="5" t="s">
        <v>794</v>
      </c>
      <c r="J167" s="26" t="str">
        <f t="shared" si="2"/>
        <v>埼玉県立小鹿野高等学校</v>
      </c>
      <c r="K167" s="309" t="s">
        <v>984</v>
      </c>
      <c r="L167">
        <v>166</v>
      </c>
      <c r="M167" t="s">
        <v>790</v>
      </c>
    </row>
    <row r="168" spans="1:13" ht="12" customHeight="1">
      <c r="A168" s="10">
        <v>167</v>
      </c>
      <c r="B168" s="24" t="s">
        <v>951</v>
      </c>
      <c r="C168" s="5" t="s">
        <v>8</v>
      </c>
      <c r="D168" s="5" t="s">
        <v>795</v>
      </c>
      <c r="E168" s="7" t="s">
        <v>10</v>
      </c>
      <c r="F168" s="5" t="s">
        <v>796</v>
      </c>
      <c r="G168" s="5" t="s">
        <v>797</v>
      </c>
      <c r="H168" s="5" t="s">
        <v>798</v>
      </c>
      <c r="I168" s="5" t="s">
        <v>799</v>
      </c>
      <c r="J168" s="26" t="str">
        <f t="shared" si="2"/>
        <v>埼玉県立寄居城北高等学校</v>
      </c>
      <c r="K168" s="309" t="s">
        <v>984</v>
      </c>
      <c r="L168">
        <v>167</v>
      </c>
      <c r="M168" t="s">
        <v>795</v>
      </c>
    </row>
    <row r="169" spans="1:13" ht="12" customHeight="1">
      <c r="A169" s="10">
        <v>168</v>
      </c>
      <c r="B169" s="24" t="s">
        <v>951</v>
      </c>
      <c r="C169" s="5" t="s">
        <v>8</v>
      </c>
      <c r="D169" s="5" t="s">
        <v>800</v>
      </c>
      <c r="E169" s="7" t="s">
        <v>10</v>
      </c>
      <c r="F169" s="5" t="s">
        <v>801</v>
      </c>
      <c r="G169" s="5" t="s">
        <v>802</v>
      </c>
      <c r="H169" s="5" t="s">
        <v>757</v>
      </c>
      <c r="I169" s="5" t="s">
        <v>803</v>
      </c>
      <c r="J169" s="26" t="str">
        <f t="shared" si="2"/>
        <v>埼玉県立熊谷農業高等学校</v>
      </c>
      <c r="K169" s="309" t="s">
        <v>984</v>
      </c>
      <c r="L169">
        <v>168</v>
      </c>
      <c r="M169" t="s">
        <v>800</v>
      </c>
    </row>
    <row r="170" spans="1:13" ht="12" customHeight="1">
      <c r="A170" s="10">
        <v>169</v>
      </c>
      <c r="B170" s="24" t="s">
        <v>951</v>
      </c>
      <c r="C170" s="5" t="s">
        <v>8</v>
      </c>
      <c r="D170" s="3" t="s">
        <v>804</v>
      </c>
      <c r="E170" s="7" t="s">
        <v>10</v>
      </c>
      <c r="F170" s="5" t="s">
        <v>805</v>
      </c>
      <c r="G170" s="5" t="s">
        <v>806</v>
      </c>
      <c r="H170" s="5" t="s">
        <v>807</v>
      </c>
      <c r="I170" s="5" t="s">
        <v>808</v>
      </c>
      <c r="J170" s="26" t="str">
        <f t="shared" si="2"/>
        <v>埼玉県立秩父農工科学高等学校</v>
      </c>
      <c r="K170" s="309" t="s">
        <v>984</v>
      </c>
      <c r="L170">
        <v>169</v>
      </c>
      <c r="M170" t="s">
        <v>804</v>
      </c>
    </row>
    <row r="171" spans="1:13" ht="12" customHeight="1">
      <c r="A171" s="10">
        <v>170</v>
      </c>
      <c r="B171" s="24" t="s">
        <v>951</v>
      </c>
      <c r="C171" s="5"/>
      <c r="D171" s="5"/>
      <c r="E171" s="7"/>
      <c r="F171" s="5"/>
      <c r="G171" s="5"/>
      <c r="H171" s="5"/>
      <c r="I171" s="5"/>
      <c r="K171" s="309" t="s">
        <v>984</v>
      </c>
      <c r="L171">
        <v>170</v>
      </c>
    </row>
    <row r="172" spans="1:13" ht="12" customHeight="1">
      <c r="A172" s="10">
        <v>171</v>
      </c>
      <c r="B172" s="24" t="s">
        <v>951</v>
      </c>
      <c r="C172" s="5" t="s">
        <v>8</v>
      </c>
      <c r="D172" s="5" t="s">
        <v>814</v>
      </c>
      <c r="E172" s="7" t="s">
        <v>10</v>
      </c>
      <c r="F172" s="5" t="s">
        <v>815</v>
      </c>
      <c r="G172" s="5" t="s">
        <v>816</v>
      </c>
      <c r="H172" s="5" t="s">
        <v>817</v>
      </c>
      <c r="I172" s="5" t="s">
        <v>818</v>
      </c>
      <c r="J172" s="26" t="str">
        <f t="shared" si="2"/>
        <v>埼玉県立深谷商業高等学校</v>
      </c>
      <c r="K172" s="309" t="s">
        <v>984</v>
      </c>
      <c r="L172">
        <v>171</v>
      </c>
      <c r="M172" t="s">
        <v>814</v>
      </c>
    </row>
    <row r="173" spans="1:13" ht="12" customHeight="1">
      <c r="A173" s="10">
        <v>172</v>
      </c>
      <c r="B173" s="24" t="s">
        <v>951</v>
      </c>
      <c r="C173" s="5" t="s">
        <v>8</v>
      </c>
      <c r="D173" s="5" t="s">
        <v>819</v>
      </c>
      <c r="E173" s="7" t="s">
        <v>10</v>
      </c>
      <c r="F173" s="5" t="s">
        <v>820</v>
      </c>
      <c r="G173" s="5" t="s">
        <v>821</v>
      </c>
      <c r="H173" s="5" t="s">
        <v>822</v>
      </c>
      <c r="I173" s="5" t="s">
        <v>823</v>
      </c>
      <c r="J173" s="26" t="str">
        <f t="shared" si="2"/>
        <v>埼玉県立熊谷商業高等学校</v>
      </c>
      <c r="K173" s="309" t="s">
        <v>984</v>
      </c>
      <c r="L173">
        <v>172</v>
      </c>
      <c r="M173" t="s">
        <v>819</v>
      </c>
    </row>
    <row r="174" spans="1:13" ht="12" customHeight="1">
      <c r="A174" s="10">
        <v>173</v>
      </c>
      <c r="B174" s="24" t="s">
        <v>951</v>
      </c>
      <c r="C174" s="5" t="s">
        <v>8</v>
      </c>
      <c r="D174" s="5" t="s">
        <v>824</v>
      </c>
      <c r="E174" s="7" t="s">
        <v>10</v>
      </c>
      <c r="F174" s="5" t="s">
        <v>825</v>
      </c>
      <c r="G174" s="5" t="s">
        <v>826</v>
      </c>
      <c r="H174" s="5" t="s">
        <v>827</v>
      </c>
      <c r="I174" s="5" t="s">
        <v>828</v>
      </c>
      <c r="J174" s="26" t="str">
        <f t="shared" si="2"/>
        <v>埼玉県立進修館高等学校</v>
      </c>
      <c r="K174" s="309" t="s">
        <v>984</v>
      </c>
      <c r="L174">
        <v>173</v>
      </c>
      <c r="M174" t="s">
        <v>824</v>
      </c>
    </row>
    <row r="175" spans="1:13" ht="12" customHeight="1">
      <c r="A175" s="10">
        <v>174</v>
      </c>
      <c r="B175" s="24" t="s">
        <v>951</v>
      </c>
      <c r="C175" s="5" t="s">
        <v>8</v>
      </c>
      <c r="D175" s="5" t="s">
        <v>829</v>
      </c>
      <c r="E175" s="7" t="s">
        <v>10</v>
      </c>
      <c r="F175" s="5" t="s">
        <v>830</v>
      </c>
      <c r="G175" s="5" t="s">
        <v>831</v>
      </c>
      <c r="H175" s="5" t="s">
        <v>832</v>
      </c>
      <c r="I175" s="5" t="s">
        <v>833</v>
      </c>
      <c r="J175" s="26" t="str">
        <f t="shared" si="2"/>
        <v>埼玉県立皆野高等学校</v>
      </c>
      <c r="K175" s="309" t="s">
        <v>984</v>
      </c>
      <c r="L175">
        <v>174</v>
      </c>
      <c r="M175" t="s">
        <v>829</v>
      </c>
    </row>
    <row r="176" spans="1:13" ht="12" customHeight="1">
      <c r="A176" s="10">
        <v>175</v>
      </c>
      <c r="B176" s="24" t="s">
        <v>951</v>
      </c>
      <c r="C176" s="5" t="s">
        <v>8</v>
      </c>
      <c r="D176" s="5" t="s">
        <v>834</v>
      </c>
      <c r="E176" s="7" t="s">
        <v>10</v>
      </c>
      <c r="F176" s="5" t="s">
        <v>835</v>
      </c>
      <c r="G176" s="5" t="s">
        <v>836</v>
      </c>
      <c r="H176" s="5" t="s">
        <v>837</v>
      </c>
      <c r="I176" s="5" t="s">
        <v>838</v>
      </c>
      <c r="J176" s="26" t="str">
        <f t="shared" si="2"/>
        <v>埼玉県立熊谷工業高等学校</v>
      </c>
      <c r="K176" s="309" t="s">
        <v>984</v>
      </c>
      <c r="L176">
        <v>175</v>
      </c>
      <c r="M176" t="s">
        <v>834</v>
      </c>
    </row>
    <row r="177" spans="1:13" ht="12" customHeight="1">
      <c r="A177" s="10">
        <v>176</v>
      </c>
      <c r="B177" s="24" t="s">
        <v>951</v>
      </c>
      <c r="C177" s="5" t="s">
        <v>8</v>
      </c>
      <c r="D177" s="5" t="s">
        <v>839</v>
      </c>
      <c r="E177" s="7" t="s">
        <v>10</v>
      </c>
      <c r="F177" s="5" t="s">
        <v>840</v>
      </c>
      <c r="G177" s="5" t="s">
        <v>841</v>
      </c>
      <c r="H177" s="5" t="s">
        <v>842</v>
      </c>
      <c r="I177" s="5" t="s">
        <v>843</v>
      </c>
      <c r="J177" s="26" t="str">
        <f t="shared" si="2"/>
        <v>埼玉県立深谷高等学校</v>
      </c>
      <c r="K177" s="309" t="s">
        <v>984</v>
      </c>
      <c r="L177">
        <v>176</v>
      </c>
      <c r="M177" t="s">
        <v>839</v>
      </c>
    </row>
    <row r="178" spans="1:13" ht="12" customHeight="1">
      <c r="A178" s="10">
        <v>177</v>
      </c>
      <c r="B178" s="24" t="s">
        <v>951</v>
      </c>
      <c r="C178" s="5" t="s">
        <v>8</v>
      </c>
      <c r="D178" s="5" t="s">
        <v>844</v>
      </c>
      <c r="E178" s="7" t="s">
        <v>10</v>
      </c>
      <c r="F178" s="5" t="s">
        <v>845</v>
      </c>
      <c r="G178" s="5" t="s">
        <v>846</v>
      </c>
      <c r="H178" s="5" t="s">
        <v>847</v>
      </c>
      <c r="I178" s="5" t="s">
        <v>848</v>
      </c>
      <c r="J178" s="26" t="str">
        <f t="shared" si="2"/>
        <v>埼玉県立熊谷西高等学校</v>
      </c>
      <c r="K178" s="309" t="s">
        <v>984</v>
      </c>
      <c r="L178">
        <v>177</v>
      </c>
      <c r="M178" t="s">
        <v>844</v>
      </c>
    </row>
    <row r="179" spans="1:13" ht="12" customHeight="1">
      <c r="A179" s="10">
        <v>178</v>
      </c>
      <c r="B179" s="24" t="s">
        <v>951</v>
      </c>
      <c r="C179" s="5"/>
      <c r="D179" s="5" t="s">
        <v>849</v>
      </c>
      <c r="E179" s="7" t="s">
        <v>10</v>
      </c>
      <c r="F179" s="5" t="s">
        <v>850</v>
      </c>
      <c r="G179" s="5" t="s">
        <v>851</v>
      </c>
      <c r="H179" s="5" t="s">
        <v>852</v>
      </c>
      <c r="I179" s="5" t="s">
        <v>853</v>
      </c>
      <c r="J179" s="26" t="str">
        <f t="shared" si="2"/>
        <v>本庄第一高等学校</v>
      </c>
      <c r="K179" s="309" t="s">
        <v>984</v>
      </c>
      <c r="L179">
        <v>178</v>
      </c>
      <c r="M179" t="s">
        <v>849</v>
      </c>
    </row>
    <row r="180" spans="1:13" ht="12" customHeight="1">
      <c r="A180" s="10">
        <v>179</v>
      </c>
      <c r="B180" s="24" t="s">
        <v>951</v>
      </c>
      <c r="C180" s="5"/>
      <c r="D180" s="5" t="s">
        <v>854</v>
      </c>
      <c r="E180" s="7" t="s">
        <v>10</v>
      </c>
      <c r="F180" s="5" t="s">
        <v>855</v>
      </c>
      <c r="G180" s="5" t="s">
        <v>856</v>
      </c>
      <c r="H180" s="5" t="s">
        <v>857</v>
      </c>
      <c r="I180" s="5" t="s">
        <v>858</v>
      </c>
      <c r="J180" s="26" t="str">
        <f t="shared" si="2"/>
        <v>正智深谷高等学校</v>
      </c>
      <c r="K180" s="309" t="s">
        <v>984</v>
      </c>
      <c r="L180">
        <v>179</v>
      </c>
      <c r="M180" t="s">
        <v>854</v>
      </c>
    </row>
    <row r="181" spans="1:13" ht="12" customHeight="1">
      <c r="A181" s="10">
        <v>180</v>
      </c>
      <c r="B181" s="24" t="s">
        <v>951</v>
      </c>
      <c r="C181" s="5"/>
      <c r="D181" s="5" t="s">
        <v>859</v>
      </c>
      <c r="E181" s="7" t="s">
        <v>10</v>
      </c>
      <c r="F181" s="5" t="s">
        <v>860</v>
      </c>
      <c r="G181" s="5" t="s">
        <v>861</v>
      </c>
      <c r="H181" s="5" t="s">
        <v>862</v>
      </c>
      <c r="I181" s="5" t="s">
        <v>863</v>
      </c>
      <c r="J181" s="26" t="str">
        <f t="shared" si="2"/>
        <v>本庄東高等学校</v>
      </c>
      <c r="K181" s="309" t="s">
        <v>984</v>
      </c>
      <c r="L181">
        <v>180</v>
      </c>
      <c r="M181" t="s">
        <v>859</v>
      </c>
    </row>
    <row r="182" spans="1:13" ht="12" customHeight="1">
      <c r="A182" s="10">
        <v>181</v>
      </c>
      <c r="B182" s="24" t="s">
        <v>951</v>
      </c>
      <c r="C182" s="5"/>
      <c r="D182" s="5" t="s">
        <v>864</v>
      </c>
      <c r="E182" s="7" t="s">
        <v>10</v>
      </c>
      <c r="F182" s="5" t="s">
        <v>865</v>
      </c>
      <c r="G182" s="5" t="s">
        <v>866</v>
      </c>
      <c r="H182" s="5" t="s">
        <v>867</v>
      </c>
      <c r="I182" s="5" t="s">
        <v>868</v>
      </c>
      <c r="J182" s="26" t="str">
        <f t="shared" si="2"/>
        <v>東京成徳大学深谷高等学校</v>
      </c>
      <c r="K182" s="309" t="s">
        <v>984</v>
      </c>
      <c r="L182">
        <v>181</v>
      </c>
      <c r="M182" t="s">
        <v>864</v>
      </c>
    </row>
    <row r="183" spans="1:13" ht="12" customHeight="1">
      <c r="A183" s="10">
        <v>182</v>
      </c>
      <c r="B183" s="24" t="s">
        <v>951</v>
      </c>
      <c r="C183" s="5"/>
      <c r="D183" s="5"/>
      <c r="E183" s="7"/>
      <c r="F183" s="5"/>
      <c r="G183" s="5"/>
      <c r="H183" s="5"/>
      <c r="I183" s="5"/>
      <c r="J183" s="26" t="str">
        <f t="shared" si="2"/>
        <v/>
      </c>
      <c r="K183" s="309" t="s">
        <v>984</v>
      </c>
      <c r="L183">
        <v>182</v>
      </c>
    </row>
    <row r="184" spans="1:13" ht="12" customHeight="1">
      <c r="A184" s="10">
        <v>183</v>
      </c>
      <c r="B184" s="24" t="s">
        <v>951</v>
      </c>
      <c r="C184" s="5" t="s">
        <v>8</v>
      </c>
      <c r="D184" s="5" t="s">
        <v>869</v>
      </c>
      <c r="E184" s="7" t="s">
        <v>10</v>
      </c>
      <c r="F184" s="5" t="s">
        <v>870</v>
      </c>
      <c r="G184" s="5" t="s">
        <v>871</v>
      </c>
      <c r="H184" s="5" t="s">
        <v>872</v>
      </c>
      <c r="I184" s="5" t="s">
        <v>873</v>
      </c>
      <c r="J184" s="26" t="str">
        <f t="shared" si="2"/>
        <v>埼玉県立妻沼高等学校</v>
      </c>
      <c r="K184" s="309" t="s">
        <v>984</v>
      </c>
      <c r="L184">
        <v>183</v>
      </c>
      <c r="M184" t="s">
        <v>869</v>
      </c>
    </row>
    <row r="185" spans="1:13" ht="12" customHeight="1">
      <c r="A185" s="10">
        <v>184</v>
      </c>
      <c r="B185" s="24" t="s">
        <v>951</v>
      </c>
      <c r="C185" s="5"/>
      <c r="D185" s="5" t="s">
        <v>874</v>
      </c>
      <c r="E185" s="7" t="s">
        <v>875</v>
      </c>
      <c r="F185" s="5" t="s">
        <v>876</v>
      </c>
      <c r="G185" s="5" t="s">
        <v>877</v>
      </c>
      <c r="H185" s="5" t="s">
        <v>878</v>
      </c>
      <c r="I185" s="5" t="s">
        <v>879</v>
      </c>
      <c r="J185" s="26" t="str">
        <f t="shared" si="2"/>
        <v>早稲田大学本庄高等学院</v>
      </c>
      <c r="K185" s="309" t="s">
        <v>984</v>
      </c>
      <c r="L185">
        <v>184</v>
      </c>
      <c r="M185" t="s">
        <v>874</v>
      </c>
    </row>
    <row r="186" spans="1:13" ht="12" customHeight="1">
      <c r="A186" s="10">
        <v>185</v>
      </c>
      <c r="B186" s="24" t="s">
        <v>951</v>
      </c>
      <c r="C186" s="5"/>
      <c r="D186" s="5" t="s">
        <v>880</v>
      </c>
      <c r="E186" s="7" t="s">
        <v>10</v>
      </c>
      <c r="F186" s="5" t="s">
        <v>881</v>
      </c>
      <c r="G186" s="5" t="s">
        <v>882</v>
      </c>
      <c r="H186" s="5" t="s">
        <v>883</v>
      </c>
      <c r="I186" s="5" t="s">
        <v>884</v>
      </c>
      <c r="J186" s="26" t="str">
        <f t="shared" si="2"/>
        <v>科学技術学園高等学校</v>
      </c>
      <c r="K186" s="309" t="s">
        <v>984</v>
      </c>
      <c r="L186">
        <v>185</v>
      </c>
      <c r="M186" t="s">
        <v>880</v>
      </c>
    </row>
    <row r="187" spans="1:13" ht="12" customHeight="1">
      <c r="A187" s="10">
        <v>186</v>
      </c>
      <c r="B187" s="24" t="s">
        <v>951</v>
      </c>
      <c r="C187" s="5" t="s">
        <v>8</v>
      </c>
      <c r="D187" s="5" t="s">
        <v>885</v>
      </c>
      <c r="E187" s="7" t="s">
        <v>10</v>
      </c>
      <c r="F187" s="5" t="s">
        <v>886</v>
      </c>
      <c r="G187" s="5" t="s">
        <v>887</v>
      </c>
      <c r="H187" s="5" t="s">
        <v>888</v>
      </c>
      <c r="I187" s="5" t="s">
        <v>889</v>
      </c>
      <c r="J187" s="26" t="str">
        <f t="shared" si="2"/>
        <v>埼玉県立松山高等学校</v>
      </c>
      <c r="K187" s="309" t="s">
        <v>984</v>
      </c>
      <c r="L187">
        <v>186</v>
      </c>
      <c r="M187" t="s">
        <v>885</v>
      </c>
    </row>
    <row r="188" spans="1:13" ht="12" customHeight="1">
      <c r="A188" s="10">
        <v>187</v>
      </c>
      <c r="B188" s="24" t="s">
        <v>951</v>
      </c>
      <c r="C188" s="5" t="s">
        <v>8</v>
      </c>
      <c r="D188" s="5" t="s">
        <v>890</v>
      </c>
      <c r="E188" s="7" t="s">
        <v>10</v>
      </c>
      <c r="F188" s="5" t="s">
        <v>891</v>
      </c>
      <c r="G188" s="5" t="s">
        <v>892</v>
      </c>
      <c r="H188" s="5" t="s">
        <v>893</v>
      </c>
      <c r="I188" s="5" t="s">
        <v>894</v>
      </c>
      <c r="J188" s="26" t="str">
        <f t="shared" si="2"/>
        <v>埼玉県立松山女子高等学校</v>
      </c>
      <c r="K188" s="309" t="s">
        <v>984</v>
      </c>
      <c r="L188">
        <v>187</v>
      </c>
      <c r="M188" t="s">
        <v>890</v>
      </c>
    </row>
    <row r="189" spans="1:13" ht="12" customHeight="1">
      <c r="A189" s="10">
        <v>188</v>
      </c>
      <c r="B189" s="24" t="s">
        <v>951</v>
      </c>
      <c r="C189" s="5" t="s">
        <v>8</v>
      </c>
      <c r="D189" s="5" t="s">
        <v>895</v>
      </c>
      <c r="E189" s="7" t="s">
        <v>10</v>
      </c>
      <c r="F189" s="5" t="s">
        <v>896</v>
      </c>
      <c r="G189" s="5" t="s">
        <v>897</v>
      </c>
      <c r="H189" s="5" t="s">
        <v>898</v>
      </c>
      <c r="I189" s="5" t="s">
        <v>899</v>
      </c>
      <c r="J189" s="26" t="str">
        <f t="shared" si="2"/>
        <v>埼玉県立小川高等学校</v>
      </c>
      <c r="K189" s="309" t="s">
        <v>984</v>
      </c>
      <c r="L189">
        <v>188</v>
      </c>
      <c r="M189" t="s">
        <v>895</v>
      </c>
    </row>
    <row r="190" spans="1:13" ht="12" customHeight="1">
      <c r="A190" s="10">
        <v>189</v>
      </c>
      <c r="B190" s="24" t="s">
        <v>951</v>
      </c>
      <c r="C190" s="5" t="s">
        <v>8</v>
      </c>
      <c r="D190" s="5" t="s">
        <v>900</v>
      </c>
      <c r="E190" s="7" t="s">
        <v>10</v>
      </c>
      <c r="F190" s="5" t="s">
        <v>901</v>
      </c>
      <c r="G190" s="5" t="s">
        <v>902</v>
      </c>
      <c r="H190" s="5" t="s">
        <v>903</v>
      </c>
      <c r="I190" s="5" t="s">
        <v>904</v>
      </c>
      <c r="J190" s="26" t="str">
        <f t="shared" si="2"/>
        <v>埼玉県立滑川総合高等学校</v>
      </c>
      <c r="K190" s="309" t="s">
        <v>984</v>
      </c>
      <c r="L190">
        <v>189</v>
      </c>
      <c r="M190" t="s">
        <v>900</v>
      </c>
    </row>
    <row r="191" spans="1:13" ht="12" customHeight="1">
      <c r="A191" s="10">
        <v>190</v>
      </c>
      <c r="B191" s="24" t="s">
        <v>951</v>
      </c>
      <c r="C191" s="5"/>
      <c r="D191" s="5"/>
      <c r="E191" s="7"/>
      <c r="F191" s="5"/>
      <c r="G191" s="5"/>
      <c r="H191" s="5"/>
      <c r="I191" s="5"/>
    </row>
    <row r="192" spans="1:13" ht="12" customHeight="1">
      <c r="A192" s="10">
        <v>191</v>
      </c>
      <c r="B192" s="24" t="s">
        <v>951</v>
      </c>
      <c r="C192" s="5"/>
      <c r="D192" s="5" t="s">
        <v>906</v>
      </c>
      <c r="E192" s="7" t="s">
        <v>10</v>
      </c>
      <c r="F192" s="5" t="s">
        <v>907</v>
      </c>
      <c r="G192" s="5" t="s">
        <v>908</v>
      </c>
      <c r="H192" s="5" t="s">
        <v>909</v>
      </c>
      <c r="I192" s="5" t="s">
        <v>910</v>
      </c>
      <c r="J192" s="26" t="str">
        <f t="shared" si="2"/>
        <v>大妻嵐山高等学校</v>
      </c>
      <c r="K192" s="309" t="s">
        <v>984</v>
      </c>
      <c r="L192">
        <v>191</v>
      </c>
      <c r="M192" t="s">
        <v>906</v>
      </c>
    </row>
    <row r="193" spans="1:13" ht="12" customHeight="1">
      <c r="A193" s="10">
        <v>192</v>
      </c>
      <c r="B193" s="24" t="s">
        <v>951</v>
      </c>
      <c r="C193" s="5" t="s">
        <v>8</v>
      </c>
      <c r="D193" s="5" t="s">
        <v>911</v>
      </c>
      <c r="E193" s="7" t="s">
        <v>10</v>
      </c>
      <c r="F193" s="5" t="s">
        <v>912</v>
      </c>
      <c r="G193" s="5" t="s">
        <v>913</v>
      </c>
      <c r="H193" s="5" t="s">
        <v>914</v>
      </c>
      <c r="I193" s="5" t="s">
        <v>915</v>
      </c>
      <c r="J193" s="26" t="str">
        <f t="shared" si="2"/>
        <v>埼玉県立鳩山高等学校</v>
      </c>
      <c r="K193" s="309" t="s">
        <v>984</v>
      </c>
      <c r="L193">
        <v>192</v>
      </c>
      <c r="M193" t="s">
        <v>911</v>
      </c>
    </row>
    <row r="194" spans="1:13" ht="12" customHeight="1">
      <c r="A194" s="10">
        <v>193</v>
      </c>
      <c r="B194" s="24" t="s">
        <v>951</v>
      </c>
      <c r="C194" s="5"/>
      <c r="D194" s="5" t="s">
        <v>916</v>
      </c>
      <c r="E194" s="7" t="s">
        <v>10</v>
      </c>
      <c r="F194" s="5" t="s">
        <v>917</v>
      </c>
      <c r="G194" s="5" t="s">
        <v>918</v>
      </c>
      <c r="H194" s="5" t="s">
        <v>919</v>
      </c>
      <c r="I194" s="5" t="s">
        <v>920</v>
      </c>
      <c r="J194" s="26" t="str">
        <f t="shared" si="2"/>
        <v>東京農業大学第三高等学校</v>
      </c>
      <c r="K194" s="309" t="s">
        <v>984</v>
      </c>
      <c r="L194">
        <v>193</v>
      </c>
      <c r="M194" t="s">
        <v>916</v>
      </c>
    </row>
    <row r="195" spans="1:13" ht="12" customHeight="1">
      <c r="A195" s="10">
        <v>194</v>
      </c>
      <c r="B195" s="24" t="s">
        <v>951</v>
      </c>
      <c r="C195" s="5" t="s">
        <v>8</v>
      </c>
      <c r="D195" s="5" t="s">
        <v>921</v>
      </c>
      <c r="E195" s="7" t="s">
        <v>10</v>
      </c>
      <c r="F195" s="5" t="s">
        <v>922</v>
      </c>
      <c r="G195" s="5" t="s">
        <v>923</v>
      </c>
      <c r="H195" s="5" t="s">
        <v>924</v>
      </c>
      <c r="I195" s="5" t="s">
        <v>925</v>
      </c>
      <c r="J195" s="26" t="str">
        <f t="shared" ref="J195:J201" si="3">C195&amp;D195&amp;E195</f>
        <v>埼玉県立桶川高等学校</v>
      </c>
      <c r="K195" s="309" t="s">
        <v>984</v>
      </c>
      <c r="L195">
        <v>194</v>
      </c>
      <c r="M195" t="s">
        <v>921</v>
      </c>
    </row>
    <row r="196" spans="1:13" ht="12" customHeight="1">
      <c r="A196" s="10">
        <v>195</v>
      </c>
      <c r="B196" s="24" t="s">
        <v>951</v>
      </c>
      <c r="C196" s="5" t="s">
        <v>8</v>
      </c>
      <c r="D196" s="5" t="s">
        <v>926</v>
      </c>
      <c r="E196" s="7" t="s">
        <v>10</v>
      </c>
      <c r="F196" s="5" t="s">
        <v>927</v>
      </c>
      <c r="G196" s="5" t="s">
        <v>928</v>
      </c>
      <c r="H196" s="5" t="s">
        <v>929</v>
      </c>
      <c r="I196" s="5" t="s">
        <v>930</v>
      </c>
      <c r="J196" s="26" t="str">
        <f t="shared" si="3"/>
        <v>埼玉県立北本高等学校</v>
      </c>
      <c r="K196" s="309" t="s">
        <v>984</v>
      </c>
      <c r="L196">
        <v>195</v>
      </c>
      <c r="M196" t="s">
        <v>926</v>
      </c>
    </row>
    <row r="197" spans="1:13" ht="12" customHeight="1">
      <c r="A197" s="10">
        <v>196</v>
      </c>
      <c r="B197" s="24" t="s">
        <v>951</v>
      </c>
      <c r="C197" s="5" t="s">
        <v>8</v>
      </c>
      <c r="D197" s="5" t="s">
        <v>931</v>
      </c>
      <c r="E197" s="7" t="s">
        <v>10</v>
      </c>
      <c r="F197" s="5" t="s">
        <v>932</v>
      </c>
      <c r="G197" s="5" t="s">
        <v>933</v>
      </c>
      <c r="H197" s="5" t="s">
        <v>934</v>
      </c>
      <c r="I197" s="5" t="s">
        <v>935</v>
      </c>
      <c r="J197" s="26" t="str">
        <f t="shared" si="3"/>
        <v>埼玉県立桶川西高等学校</v>
      </c>
      <c r="K197" s="309" t="s">
        <v>984</v>
      </c>
      <c r="L197">
        <v>196</v>
      </c>
      <c r="M197" t="s">
        <v>931</v>
      </c>
    </row>
    <row r="198" spans="1:13" ht="12" customHeight="1">
      <c r="A198" s="1">
        <v>197</v>
      </c>
      <c r="B198" s="5"/>
      <c r="C198" s="5"/>
      <c r="D198" s="5"/>
      <c r="E198" s="7"/>
      <c r="F198" s="5"/>
      <c r="G198" s="5"/>
      <c r="H198" s="5"/>
      <c r="I198" s="5"/>
      <c r="J198" s="26" t="str">
        <f t="shared" si="3"/>
        <v/>
      </c>
    </row>
    <row r="199" spans="1:13" ht="12" customHeight="1">
      <c r="A199" s="11">
        <v>198</v>
      </c>
      <c r="B199" s="22" t="s">
        <v>950</v>
      </c>
      <c r="C199" s="5"/>
      <c r="D199" s="5" t="s">
        <v>936</v>
      </c>
      <c r="E199" s="7" t="s">
        <v>10</v>
      </c>
      <c r="F199" s="5" t="s">
        <v>937</v>
      </c>
      <c r="G199" s="5" t="s">
        <v>938</v>
      </c>
      <c r="H199" s="5" t="s">
        <v>939</v>
      </c>
      <c r="I199" s="5" t="s">
        <v>940</v>
      </c>
      <c r="J199" s="26" t="str">
        <f t="shared" si="3"/>
        <v>浦和ルーテル学院高等学校</v>
      </c>
      <c r="K199" s="311" t="s">
        <v>983</v>
      </c>
      <c r="L199">
        <v>198</v>
      </c>
      <c r="M199" t="s">
        <v>936</v>
      </c>
    </row>
    <row r="200" spans="1:13" ht="12" customHeight="1">
      <c r="A200" s="1">
        <v>199</v>
      </c>
      <c r="B200" s="5"/>
      <c r="C200" s="5"/>
      <c r="D200" s="5"/>
      <c r="E200" s="7"/>
      <c r="F200" s="5"/>
      <c r="G200" s="5"/>
      <c r="H200" s="5"/>
      <c r="I200" s="5"/>
      <c r="J200" s="26" t="str">
        <f t="shared" si="3"/>
        <v/>
      </c>
    </row>
    <row r="201" spans="1:13" ht="12" customHeight="1">
      <c r="A201" s="13">
        <v>200</v>
      </c>
      <c r="B201" s="25" t="s">
        <v>1219</v>
      </c>
      <c r="C201" s="5"/>
      <c r="D201" s="5" t="s">
        <v>1220</v>
      </c>
      <c r="E201" s="7" t="s">
        <v>10</v>
      </c>
      <c r="F201" s="5" t="s">
        <v>1221</v>
      </c>
      <c r="G201" s="5" t="s">
        <v>1222</v>
      </c>
      <c r="H201" s="5" t="s">
        <v>1223</v>
      </c>
      <c r="I201" s="5" t="s">
        <v>1224</v>
      </c>
      <c r="J201" s="26" t="str">
        <f t="shared" si="3"/>
        <v>全日本学園高等学校</v>
      </c>
      <c r="K201" s="309" t="s">
        <v>983</v>
      </c>
      <c r="L201">
        <v>200</v>
      </c>
      <c r="M201" t="s">
        <v>1278</v>
      </c>
    </row>
  </sheetData>
  <phoneticPr fontId="2"/>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4"/>
  <sheetViews>
    <sheetView topLeftCell="A22" zoomScale="78" zoomScaleNormal="78" workbookViewId="0"/>
  </sheetViews>
  <sheetFormatPr baseColWidth="10" defaultColWidth="2.5" defaultRowHeight="15" customHeight="1"/>
  <cols>
    <col min="1" max="2" width="2.6640625" customWidth="1"/>
    <col min="3" max="3" width="5.33203125" customWidth="1"/>
    <col min="4" max="4" width="2.1640625" customWidth="1"/>
    <col min="5" max="21" width="3.1640625" customWidth="1"/>
    <col min="22" max="22" width="1.6640625" customWidth="1"/>
    <col min="23" max="25" width="2.5" customWidth="1"/>
    <col min="26" max="26" width="3.1640625" customWidth="1"/>
    <col min="27" max="27" width="2.6640625" customWidth="1"/>
    <col min="28" max="28" width="2.5" customWidth="1"/>
    <col min="29" max="37" width="3.33203125" customWidth="1"/>
    <col min="38" max="46" width="2.5" customWidth="1"/>
    <col min="47" max="47" width="3.1640625" customWidth="1"/>
    <col min="48" max="48" width="4.6640625" customWidth="1"/>
    <col min="49" max="49" width="4.1640625" customWidth="1"/>
    <col min="50" max="55" width="3.1640625" customWidth="1"/>
    <col min="56" max="56" width="4.6640625" customWidth="1"/>
    <col min="57" max="57" width="3.1640625" customWidth="1"/>
  </cols>
  <sheetData>
    <row r="1" spans="1:62" ht="15" customHeight="1" thickBot="1"/>
    <row r="2" spans="1:62" ht="15" customHeight="1">
      <c r="B2" s="646" t="s">
        <v>1095</v>
      </c>
      <c r="C2" s="647"/>
      <c r="D2" s="647"/>
      <c r="E2" s="647"/>
      <c r="F2" s="647"/>
      <c r="G2" s="647"/>
      <c r="H2" s="647"/>
      <c r="I2" s="647"/>
      <c r="J2" s="647"/>
      <c r="K2" s="647"/>
      <c r="L2" s="647"/>
      <c r="M2" s="647"/>
      <c r="N2" s="647"/>
      <c r="O2" s="647"/>
      <c r="P2" s="647"/>
      <c r="Q2" s="647"/>
      <c r="R2" s="647"/>
      <c r="S2" s="647"/>
      <c r="T2" s="647"/>
      <c r="U2" s="647"/>
      <c r="V2" s="648"/>
      <c r="AA2" s="622" t="s">
        <v>1096</v>
      </c>
      <c r="AB2" s="623"/>
      <c r="AC2" s="623"/>
      <c r="AD2" s="623"/>
      <c r="AE2" s="623"/>
      <c r="AF2" s="623"/>
      <c r="AG2" s="623"/>
      <c r="AH2" s="623"/>
      <c r="AI2" s="623"/>
      <c r="AJ2" s="623"/>
      <c r="AK2" s="623"/>
      <c r="AL2" s="623"/>
      <c r="AM2" s="623"/>
      <c r="AN2" s="624"/>
      <c r="AU2" s="573" t="s">
        <v>1097</v>
      </c>
      <c r="AV2" s="574"/>
      <c r="AW2" s="574"/>
      <c r="AX2" s="574"/>
      <c r="AY2" s="574"/>
      <c r="AZ2" s="574"/>
      <c r="BA2" s="574"/>
      <c r="BB2" s="574"/>
      <c r="BC2" s="574"/>
      <c r="BD2" s="574"/>
      <c r="BE2" s="575"/>
    </row>
    <row r="3" spans="1:62" ht="15" customHeight="1" thickBot="1">
      <c r="B3" s="649"/>
      <c r="C3" s="650"/>
      <c r="D3" s="650"/>
      <c r="E3" s="650"/>
      <c r="F3" s="650"/>
      <c r="G3" s="650"/>
      <c r="H3" s="650"/>
      <c r="I3" s="650"/>
      <c r="J3" s="650"/>
      <c r="K3" s="650"/>
      <c r="L3" s="650"/>
      <c r="M3" s="650"/>
      <c r="N3" s="650"/>
      <c r="O3" s="650"/>
      <c r="P3" s="650"/>
      <c r="Q3" s="650"/>
      <c r="R3" s="650"/>
      <c r="S3" s="650"/>
      <c r="T3" s="650"/>
      <c r="U3" s="650"/>
      <c r="V3" s="651"/>
      <c r="AA3" s="625"/>
      <c r="AB3" s="626"/>
      <c r="AC3" s="626"/>
      <c r="AD3" s="626"/>
      <c r="AE3" s="626"/>
      <c r="AF3" s="626"/>
      <c r="AG3" s="626"/>
      <c r="AH3" s="626"/>
      <c r="AI3" s="626"/>
      <c r="AJ3" s="626"/>
      <c r="AK3" s="626"/>
      <c r="AL3" s="626"/>
      <c r="AM3" s="626"/>
      <c r="AN3" s="627"/>
      <c r="AU3" s="579"/>
      <c r="AV3" s="580"/>
      <c r="AW3" s="580"/>
      <c r="AX3" s="580"/>
      <c r="AY3" s="580"/>
      <c r="AZ3" s="580"/>
      <c r="BA3" s="580"/>
      <c r="BB3" s="580"/>
      <c r="BC3" s="580"/>
      <c r="BD3" s="580"/>
      <c r="BE3" s="581"/>
    </row>
    <row r="4" spans="1:62" ht="15" customHeight="1">
      <c r="C4" s="205"/>
      <c r="D4" s="205"/>
      <c r="E4" s="205"/>
      <c r="F4" s="205"/>
      <c r="G4" s="205"/>
      <c r="H4" s="205"/>
      <c r="I4" s="205"/>
      <c r="J4" s="205"/>
      <c r="K4" s="205"/>
      <c r="L4" s="205"/>
      <c r="M4" s="205"/>
      <c r="N4" s="205"/>
      <c r="O4" s="205"/>
      <c r="P4" s="205"/>
      <c r="Q4" s="205"/>
      <c r="R4" s="205"/>
      <c r="S4" s="205"/>
      <c r="T4" s="205"/>
      <c r="U4" s="205"/>
      <c r="AU4" s="206"/>
      <c r="AV4" s="206"/>
      <c r="AW4" s="206"/>
      <c r="AX4" s="206"/>
      <c r="AY4" s="206"/>
      <c r="AZ4" s="206"/>
      <c r="BA4" s="206"/>
      <c r="BB4" s="206"/>
      <c r="BC4" s="206"/>
      <c r="BD4" s="206"/>
      <c r="BE4" s="206"/>
    </row>
    <row r="5" spans="1:62" ht="17.25" customHeight="1">
      <c r="C5" s="207" t="s">
        <v>1173</v>
      </c>
      <c r="D5" s="208" t="s">
        <v>1172</v>
      </c>
      <c r="E5" s="209"/>
      <c r="F5" s="209"/>
      <c r="G5" s="209"/>
      <c r="H5" s="209"/>
      <c r="I5" s="209"/>
      <c r="P5" s="613"/>
      <c r="Q5" s="613"/>
      <c r="R5" s="613"/>
      <c r="S5" s="613"/>
      <c r="T5" s="613"/>
      <c r="U5" s="613"/>
      <c r="V5" s="613"/>
      <c r="W5" s="613"/>
      <c r="X5" s="613"/>
      <c r="AX5" s="614"/>
      <c r="AY5" s="615"/>
      <c r="AZ5" s="618" t="s">
        <v>1098</v>
      </c>
      <c r="BA5" s="619"/>
      <c r="BB5" s="619"/>
      <c r="BC5" s="619"/>
      <c r="BD5" s="619"/>
      <c r="BE5" s="619"/>
      <c r="BF5" s="619"/>
      <c r="BG5" s="619"/>
      <c r="BH5" s="619"/>
      <c r="BI5" s="619"/>
      <c r="BJ5" s="619"/>
    </row>
    <row r="6" spans="1:62" ht="18.75" customHeight="1">
      <c r="D6" s="44" t="s">
        <v>1205</v>
      </c>
      <c r="E6" s="44"/>
      <c r="F6" s="44"/>
      <c r="G6" s="44"/>
      <c r="H6" s="44"/>
      <c r="I6" s="44"/>
      <c r="J6" s="44"/>
      <c r="K6" s="323"/>
      <c r="L6" s="208" t="s">
        <v>1179</v>
      </c>
      <c r="M6" s="44"/>
      <c r="N6" s="44"/>
      <c r="O6" s="44"/>
      <c r="P6" s="44"/>
      <c r="Q6" s="44"/>
      <c r="R6" s="44"/>
      <c r="S6" s="44"/>
      <c r="T6" s="44"/>
      <c r="U6" s="44"/>
      <c r="V6" s="44"/>
      <c r="W6" s="44"/>
      <c r="AC6" s="210" t="s">
        <v>1099</v>
      </c>
      <c r="AD6" s="210"/>
      <c r="AE6" s="210"/>
      <c r="AF6" s="210"/>
      <c r="AG6" s="210"/>
      <c r="AH6" s="210"/>
      <c r="AI6" s="210"/>
      <c r="AJ6" s="210"/>
      <c r="AK6" s="210"/>
      <c r="AL6" s="210"/>
      <c r="AM6" s="210"/>
      <c r="AN6" s="210"/>
      <c r="AX6" s="616"/>
      <c r="AY6" s="617"/>
      <c r="AZ6" s="618"/>
      <c r="BA6" s="619"/>
      <c r="BB6" s="619"/>
      <c r="BC6" s="619"/>
      <c r="BD6" s="619"/>
      <c r="BE6" s="619"/>
      <c r="BF6" s="619"/>
      <c r="BG6" s="619"/>
      <c r="BH6" s="619"/>
      <c r="BI6" s="619"/>
      <c r="BJ6" s="619"/>
    </row>
    <row r="7" spans="1:62" ht="18.75" customHeight="1">
      <c r="D7" s="44" t="s">
        <v>1206</v>
      </c>
      <c r="E7" s="44"/>
      <c r="F7" s="44"/>
      <c r="G7" s="44"/>
      <c r="H7" s="44"/>
      <c r="I7" s="44"/>
      <c r="J7" s="44"/>
      <c r="K7" s="308" t="s">
        <v>1180</v>
      </c>
      <c r="L7" s="44"/>
      <c r="M7" s="44"/>
      <c r="N7" s="324" t="s">
        <v>1181</v>
      </c>
      <c r="O7" s="324"/>
      <c r="P7" s="324"/>
      <c r="Q7" s="324"/>
      <c r="R7" s="324"/>
      <c r="S7" s="324"/>
      <c r="T7" s="324"/>
      <c r="U7" s="324"/>
      <c r="V7" s="324"/>
      <c r="W7" s="324"/>
      <c r="AC7" s="210"/>
    </row>
    <row r="8" spans="1:62" ht="16.5" customHeight="1">
      <c r="D8" s="44" t="s">
        <v>1207</v>
      </c>
      <c r="E8" s="44"/>
      <c r="F8" s="44"/>
      <c r="G8" s="44"/>
      <c r="H8" s="44"/>
      <c r="I8" s="44"/>
      <c r="J8" s="44"/>
      <c r="K8" s="323"/>
      <c r="L8" s="208" t="s">
        <v>1179</v>
      </c>
      <c r="M8" s="44"/>
      <c r="N8" s="44"/>
      <c r="O8" s="44"/>
      <c r="P8" s="44"/>
      <c r="Q8" s="44"/>
      <c r="R8" s="44"/>
      <c r="S8" s="44"/>
      <c r="T8" s="44"/>
      <c r="U8" s="44"/>
      <c r="V8" s="44"/>
      <c r="W8" s="44"/>
      <c r="AV8" s="628" t="s">
        <v>1199</v>
      </c>
      <c r="AW8" s="628"/>
      <c r="AX8" s="628"/>
      <c r="AY8" s="628"/>
      <c r="AZ8" s="628"/>
      <c r="BA8" s="628"/>
      <c r="BB8" s="628"/>
      <c r="BC8" s="628"/>
      <c r="BD8" s="628"/>
      <c r="BE8" s="628"/>
      <c r="BF8" s="628"/>
      <c r="BG8" s="628"/>
      <c r="BH8" s="628"/>
      <c r="BI8" s="628"/>
    </row>
    <row r="9" spans="1:62" ht="21" customHeight="1">
      <c r="A9" s="274"/>
      <c r="B9" s="270"/>
      <c r="C9" s="652" t="s">
        <v>1182</v>
      </c>
      <c r="D9" s="652"/>
      <c r="E9" s="652"/>
      <c r="F9" s="652"/>
      <c r="G9" s="652"/>
      <c r="H9" s="652"/>
      <c r="I9" s="652"/>
      <c r="J9" s="652"/>
      <c r="K9" s="652"/>
      <c r="L9" s="652"/>
      <c r="M9" s="652"/>
      <c r="N9" s="652"/>
      <c r="O9" s="652"/>
      <c r="P9" s="652"/>
      <c r="Q9" s="652"/>
      <c r="R9" s="652"/>
      <c r="S9" s="652"/>
      <c r="T9" s="652"/>
      <c r="U9" s="652"/>
      <c r="V9" s="621"/>
      <c r="W9" s="621"/>
      <c r="Z9" s="213" t="s">
        <v>1186</v>
      </c>
      <c r="AA9" s="210" t="s">
        <v>1187</v>
      </c>
      <c r="AB9" s="210"/>
      <c r="AC9" s="210"/>
      <c r="AD9" s="210"/>
      <c r="AE9" s="210"/>
      <c r="AF9" s="210"/>
      <c r="AG9" s="210"/>
      <c r="AH9" s="210"/>
      <c r="AI9" s="210"/>
      <c r="AJ9" s="210"/>
      <c r="AK9" s="210"/>
      <c r="AL9" s="210"/>
      <c r="AM9" s="210"/>
      <c r="AN9" s="210"/>
      <c r="AO9" s="210"/>
      <c r="AP9" s="210"/>
      <c r="AQ9" s="210"/>
      <c r="AU9" s="210" t="s">
        <v>1100</v>
      </c>
      <c r="AV9" s="628"/>
      <c r="AW9" s="628"/>
      <c r="AX9" s="628"/>
      <c r="AY9" s="628"/>
      <c r="AZ9" s="628"/>
      <c r="BA9" s="628"/>
      <c r="BB9" s="628"/>
      <c r="BC9" s="628"/>
      <c r="BD9" s="628"/>
      <c r="BE9" s="628"/>
      <c r="BF9" s="628"/>
      <c r="BG9" s="628"/>
      <c r="BH9" s="628"/>
      <c r="BI9" s="628"/>
      <c r="BJ9" s="150"/>
    </row>
    <row r="10" spans="1:62" ht="15" customHeight="1" thickBot="1">
      <c r="A10" s="270"/>
      <c r="B10" s="272"/>
      <c r="C10" s="283"/>
      <c r="D10" s="645" t="s">
        <v>1208</v>
      </c>
      <c r="E10" s="645"/>
      <c r="F10" s="645"/>
      <c r="G10" s="645"/>
      <c r="H10" s="645"/>
      <c r="I10" s="645"/>
      <c r="J10" s="645"/>
      <c r="K10" s="645"/>
      <c r="L10" s="645"/>
      <c r="M10" s="645"/>
      <c r="N10" s="645"/>
      <c r="O10" s="645"/>
      <c r="P10" s="645"/>
      <c r="Q10" s="645"/>
      <c r="R10" s="645"/>
      <c r="S10" s="645"/>
      <c r="T10" s="645"/>
      <c r="U10" s="645"/>
      <c r="V10" s="653"/>
      <c r="W10" s="653"/>
      <c r="AV10" s="628"/>
      <c r="AW10" s="628"/>
      <c r="AX10" s="628"/>
      <c r="AY10" s="628"/>
      <c r="AZ10" s="628"/>
      <c r="BA10" s="628"/>
      <c r="BB10" s="628"/>
      <c r="BC10" s="628"/>
      <c r="BD10" s="628"/>
      <c r="BE10" s="628"/>
      <c r="BF10" s="628"/>
      <c r="BG10" s="628"/>
      <c r="BH10" s="628"/>
      <c r="BI10" s="628"/>
    </row>
    <row r="11" spans="1:62" ht="15" customHeight="1">
      <c r="A11" s="272"/>
      <c r="B11" s="274"/>
      <c r="C11" s="207" t="s">
        <v>1183</v>
      </c>
      <c r="D11" s="208" t="s">
        <v>1184</v>
      </c>
      <c r="E11" s="209"/>
      <c r="F11" s="207"/>
      <c r="G11" s="208"/>
      <c r="H11" s="209"/>
      <c r="I11" s="207"/>
      <c r="J11" s="208"/>
      <c r="K11" s="654"/>
      <c r="L11" s="654"/>
      <c r="M11" s="654"/>
      <c r="N11" s="620"/>
      <c r="O11" s="620"/>
      <c r="P11" s="620"/>
      <c r="Q11" s="620"/>
      <c r="R11" s="620"/>
      <c r="S11" s="620"/>
      <c r="T11" s="620"/>
      <c r="U11" s="620"/>
      <c r="V11" s="621"/>
      <c r="W11" s="621"/>
      <c r="X11" s="76"/>
      <c r="Y11" s="76"/>
      <c r="Z11" s="76"/>
      <c r="AA11" s="622" t="s">
        <v>1096</v>
      </c>
      <c r="AB11" s="623"/>
      <c r="AC11" s="623"/>
      <c r="AD11" s="623"/>
      <c r="AE11" s="623"/>
      <c r="AF11" s="623"/>
      <c r="AG11" s="623"/>
      <c r="AH11" s="623"/>
      <c r="AI11" s="623"/>
      <c r="AJ11" s="623"/>
      <c r="AK11" s="623"/>
      <c r="AL11" s="623"/>
      <c r="AM11" s="623"/>
      <c r="AN11" s="624"/>
      <c r="AV11" s="628"/>
      <c r="AW11" s="628"/>
      <c r="AX11" s="628"/>
      <c r="AY11" s="628"/>
      <c r="AZ11" s="628"/>
      <c r="BA11" s="628"/>
      <c r="BB11" s="628"/>
      <c r="BC11" s="628"/>
      <c r="BD11" s="628"/>
      <c r="BE11" s="628"/>
      <c r="BF11" s="628"/>
      <c r="BG11" s="628"/>
      <c r="BH11" s="628"/>
      <c r="BI11" s="628"/>
    </row>
    <row r="12" spans="1:62" ht="15" customHeight="1" thickBot="1">
      <c r="A12" s="267"/>
      <c r="B12" s="268"/>
      <c r="C12" s="211"/>
      <c r="D12" s="211"/>
      <c r="E12" s="211"/>
      <c r="F12" s="211"/>
      <c r="G12" s="211"/>
      <c r="H12" s="211"/>
      <c r="I12" s="211"/>
      <c r="J12" s="211"/>
      <c r="K12" s="211"/>
      <c r="L12" s="211"/>
      <c r="M12" s="211"/>
      <c r="N12" s="211"/>
      <c r="O12" s="211"/>
      <c r="P12" s="211"/>
      <c r="Q12" s="211"/>
      <c r="R12" s="211"/>
      <c r="S12" s="211"/>
      <c r="T12" s="211"/>
      <c r="U12" s="211"/>
      <c r="V12" s="211"/>
      <c r="W12" s="212"/>
      <c r="X12" s="76"/>
      <c r="Y12" s="76"/>
      <c r="Z12" s="76"/>
      <c r="AA12" s="625"/>
      <c r="AB12" s="626"/>
      <c r="AC12" s="626"/>
      <c r="AD12" s="626"/>
      <c r="AE12" s="626"/>
      <c r="AF12" s="626"/>
      <c r="AG12" s="626"/>
      <c r="AH12" s="626"/>
      <c r="AI12" s="626"/>
      <c r="AJ12" s="626"/>
      <c r="AK12" s="626"/>
      <c r="AL12" s="626"/>
      <c r="AM12" s="626"/>
      <c r="AN12" s="627"/>
      <c r="AV12" s="628"/>
      <c r="AW12" s="628"/>
      <c r="AX12" s="628"/>
      <c r="AY12" s="628"/>
      <c r="AZ12" s="628"/>
      <c r="BA12" s="628"/>
      <c r="BB12" s="628"/>
      <c r="BC12" s="628"/>
      <c r="BD12" s="628"/>
      <c r="BE12" s="628"/>
      <c r="BF12" s="628"/>
      <c r="BG12" s="628"/>
      <c r="BH12" s="628"/>
      <c r="BI12" s="628"/>
    </row>
    <row r="13" spans="1:62" ht="15" customHeight="1">
      <c r="A13" s="269"/>
      <c r="B13" s="270"/>
      <c r="C13" s="584" t="str">
        <f>"令和"&amp;'１チーム情報入力シート'!B4&amp;"年度 埼玉県高等学校バレーボール大会申込書"</f>
        <v>令和8年度 埼玉県高等学校バレーボール大会申込書</v>
      </c>
      <c r="D13" s="585"/>
      <c r="E13" s="585"/>
      <c r="F13" s="585"/>
      <c r="G13" s="585"/>
      <c r="H13" s="585"/>
      <c r="I13" s="585"/>
      <c r="J13" s="585"/>
      <c r="K13" s="585"/>
      <c r="L13" s="585"/>
      <c r="M13" s="585"/>
      <c r="N13" s="585"/>
      <c r="O13" s="585"/>
      <c r="P13" s="585"/>
      <c r="Q13" s="585"/>
      <c r="R13" s="585"/>
      <c r="S13" s="585"/>
      <c r="T13" s="585"/>
      <c r="U13" s="586"/>
      <c r="V13" s="291"/>
      <c r="W13" s="287"/>
      <c r="AA13" s="294"/>
      <c r="AB13" s="295"/>
      <c r="AC13" s="629" t="s">
        <v>1119</v>
      </c>
      <c r="AD13" s="630"/>
      <c r="AE13" s="633" t="s">
        <v>1120</v>
      </c>
      <c r="AF13" s="634"/>
      <c r="AG13" s="634"/>
      <c r="AH13" s="634"/>
      <c r="AI13" s="634"/>
      <c r="AJ13" s="634"/>
      <c r="AK13" s="634"/>
      <c r="AL13" s="635"/>
      <c r="AM13" s="295"/>
      <c r="AN13" s="298"/>
      <c r="AU13" s="573" t="s">
        <v>1113</v>
      </c>
      <c r="AV13" s="574"/>
      <c r="AW13" s="574"/>
      <c r="AX13" s="574"/>
      <c r="AY13" s="574"/>
      <c r="AZ13" s="574"/>
      <c r="BA13" s="574"/>
      <c r="BB13" s="574"/>
      <c r="BC13" s="574"/>
      <c r="BD13" s="574"/>
      <c r="BE13" s="575"/>
      <c r="BF13" s="220"/>
    </row>
    <row r="14" spans="1:62" ht="15" customHeight="1">
      <c r="A14" s="271"/>
      <c r="B14" s="272"/>
      <c r="C14" s="214" t="s">
        <v>1101</v>
      </c>
      <c r="D14" s="215"/>
      <c r="E14" s="216" t="s">
        <v>942</v>
      </c>
      <c r="F14" s="608" t="s">
        <v>1191</v>
      </c>
      <c r="G14" s="609"/>
      <c r="H14" s="216" t="s">
        <v>1102</v>
      </c>
      <c r="I14" s="292"/>
      <c r="J14" s="217"/>
      <c r="K14" s="288" t="s">
        <v>1198</v>
      </c>
      <c r="L14" s="235"/>
      <c r="M14" s="235"/>
      <c r="N14" s="235"/>
      <c r="O14" s="235"/>
      <c r="P14" s="235"/>
      <c r="Q14" s="235"/>
      <c r="R14" s="235"/>
      <c r="S14" s="235"/>
      <c r="T14" s="235"/>
      <c r="U14" s="289"/>
      <c r="V14" s="293"/>
      <c r="W14" s="290"/>
      <c r="AA14" s="294"/>
      <c r="AB14" s="295"/>
      <c r="AC14" s="631"/>
      <c r="AD14" s="632"/>
      <c r="AE14" s="636"/>
      <c r="AF14" s="637"/>
      <c r="AG14" s="637"/>
      <c r="AH14" s="637"/>
      <c r="AI14" s="637"/>
      <c r="AJ14" s="637"/>
      <c r="AK14" s="637"/>
      <c r="AL14" s="638"/>
      <c r="AM14" s="295"/>
      <c r="AN14" s="298"/>
      <c r="AU14" s="576"/>
      <c r="AV14" s="577"/>
      <c r="AW14" s="577"/>
      <c r="AX14" s="577"/>
      <c r="AY14" s="577"/>
      <c r="AZ14" s="577"/>
      <c r="BA14" s="577"/>
      <c r="BB14" s="577"/>
      <c r="BC14" s="577"/>
      <c r="BD14" s="577"/>
      <c r="BE14" s="578"/>
      <c r="BF14" s="220"/>
    </row>
    <row r="15" spans="1:62" ht="15" customHeight="1">
      <c r="A15" s="273"/>
      <c r="B15" s="274"/>
      <c r="C15" s="595" t="s">
        <v>1103</v>
      </c>
      <c r="D15" s="596"/>
      <c r="E15" s="641" t="s">
        <v>1196</v>
      </c>
      <c r="F15" s="642"/>
      <c r="G15" s="642"/>
      <c r="H15" s="642"/>
      <c r="I15" s="642"/>
      <c r="J15" s="642"/>
      <c r="K15" s="639" t="s">
        <v>1104</v>
      </c>
      <c r="L15" s="639"/>
      <c r="M15" s="640"/>
      <c r="N15" s="601" t="s">
        <v>1105</v>
      </c>
      <c r="O15" s="601"/>
      <c r="P15" s="601"/>
      <c r="Q15" s="601"/>
      <c r="R15" s="643" t="s">
        <v>948</v>
      </c>
      <c r="S15" s="643"/>
      <c r="T15" s="643"/>
      <c r="U15" s="644"/>
      <c r="V15" s="266"/>
      <c r="W15" s="290"/>
      <c r="AA15" s="294"/>
      <c r="AB15" s="295"/>
      <c r="AC15" s="295"/>
      <c r="AD15" s="295"/>
      <c r="AE15" s="611" t="s">
        <v>1127</v>
      </c>
      <c r="AF15" s="611"/>
      <c r="AG15" s="611"/>
      <c r="AH15" s="611"/>
      <c r="AI15" s="611"/>
      <c r="AJ15" s="611"/>
      <c r="AK15" s="611"/>
      <c r="AL15" s="611"/>
      <c r="AM15" s="295"/>
      <c r="AN15" s="298"/>
      <c r="AU15" s="579"/>
      <c r="AV15" s="580"/>
      <c r="AW15" s="580"/>
      <c r="AX15" s="580"/>
      <c r="AY15" s="580"/>
      <c r="AZ15" s="580"/>
      <c r="BA15" s="580"/>
      <c r="BB15" s="580"/>
      <c r="BC15" s="580"/>
      <c r="BD15" s="580"/>
      <c r="BE15" s="581"/>
      <c r="BF15" s="220"/>
    </row>
    <row r="16" spans="1:62" ht="15" customHeight="1">
      <c r="A16" s="275"/>
      <c r="B16" s="274"/>
      <c r="C16" s="595" t="s">
        <v>1106</v>
      </c>
      <c r="D16" s="596"/>
      <c r="E16" s="218" t="s">
        <v>1107</v>
      </c>
      <c r="F16" s="219" t="s">
        <v>1108</v>
      </c>
      <c r="G16" s="219"/>
      <c r="H16" s="219"/>
      <c r="I16" s="599"/>
      <c r="J16" s="599"/>
      <c r="K16" s="599"/>
      <c r="L16" s="599"/>
      <c r="M16" s="600"/>
      <c r="N16" s="601" t="s">
        <v>1109</v>
      </c>
      <c r="O16" s="601"/>
      <c r="P16" s="601"/>
      <c r="Q16" s="582" t="s">
        <v>1110</v>
      </c>
      <c r="R16" s="582"/>
      <c r="S16" s="582"/>
      <c r="T16" s="582"/>
      <c r="U16" s="583"/>
      <c r="V16" s="266"/>
      <c r="W16" s="290"/>
      <c r="AA16" s="294"/>
      <c r="AB16" s="295"/>
      <c r="AC16" s="295"/>
      <c r="AD16" s="295"/>
      <c r="AE16" s="612"/>
      <c r="AF16" s="612"/>
      <c r="AG16" s="612"/>
      <c r="AH16" s="612"/>
      <c r="AI16" s="612"/>
      <c r="AJ16" s="612"/>
      <c r="AK16" s="612"/>
      <c r="AL16" s="612"/>
      <c r="AM16" s="295"/>
      <c r="AN16" s="298"/>
      <c r="AU16" s="226"/>
      <c r="AV16" s="227"/>
      <c r="AW16" s="227"/>
      <c r="AX16" s="227"/>
      <c r="AY16" s="227"/>
      <c r="AZ16" s="227"/>
      <c r="BA16" s="227"/>
      <c r="BB16" s="227"/>
      <c r="BC16" s="227"/>
      <c r="BD16" s="227"/>
      <c r="BE16" s="228"/>
    </row>
    <row r="17" spans="1:57" ht="15" customHeight="1" thickBot="1">
      <c r="A17" s="276"/>
      <c r="B17" s="274"/>
      <c r="C17" s="595"/>
      <c r="D17" s="596"/>
      <c r="E17" s="610" t="s">
        <v>1197</v>
      </c>
      <c r="F17" s="610"/>
      <c r="G17" s="610"/>
      <c r="H17" s="610"/>
      <c r="I17" s="610"/>
      <c r="J17" s="610"/>
      <c r="K17" s="610"/>
      <c r="L17" s="610"/>
      <c r="M17" s="610"/>
      <c r="N17" s="601" t="s">
        <v>1111</v>
      </c>
      <c r="O17" s="601"/>
      <c r="P17" s="601"/>
      <c r="Q17" s="582" t="s">
        <v>1112</v>
      </c>
      <c r="R17" s="582"/>
      <c r="S17" s="582"/>
      <c r="T17" s="582"/>
      <c r="U17" s="583"/>
      <c r="V17" s="266"/>
      <c r="W17" s="290"/>
      <c r="AA17" s="294"/>
      <c r="AB17" s="295"/>
      <c r="AC17" s="295"/>
      <c r="AD17" s="295"/>
      <c r="AE17" s="461" t="s">
        <v>1188</v>
      </c>
      <c r="AF17" s="461"/>
      <c r="AG17" s="461"/>
      <c r="AH17" s="461"/>
      <c r="AI17" s="461"/>
      <c r="AJ17" s="461"/>
      <c r="AK17" s="461"/>
      <c r="AL17" s="461"/>
      <c r="AM17" s="295"/>
      <c r="AN17" s="298"/>
      <c r="AU17" s="226"/>
      <c r="AV17" s="227"/>
      <c r="AW17" s="227"/>
      <c r="AX17" s="227"/>
      <c r="AY17" s="227"/>
      <c r="AZ17" s="227"/>
      <c r="BA17" s="227"/>
      <c r="BB17" s="227"/>
      <c r="BC17" s="227"/>
      <c r="BD17" s="227"/>
      <c r="BE17" s="228"/>
    </row>
    <row r="18" spans="1:57" ht="15" customHeight="1" thickBot="1">
      <c r="A18" s="277"/>
      <c r="B18" s="274"/>
      <c r="C18" s="595" t="s">
        <v>1114</v>
      </c>
      <c r="D18" s="596"/>
      <c r="E18" s="597" t="s">
        <v>1334</v>
      </c>
      <c r="F18" s="597"/>
      <c r="G18" s="597"/>
      <c r="H18" s="597"/>
      <c r="I18" s="598"/>
      <c r="J18" s="221"/>
      <c r="K18" s="596" t="s">
        <v>1116</v>
      </c>
      <c r="L18" s="596"/>
      <c r="M18" s="596"/>
      <c r="N18" s="532" t="s">
        <v>1117</v>
      </c>
      <c r="O18" s="532"/>
      <c r="P18" s="532"/>
      <c r="Q18" s="532"/>
      <c r="R18" s="532"/>
      <c r="S18" s="532"/>
      <c r="T18" s="532"/>
      <c r="U18" s="533"/>
      <c r="V18" s="266"/>
      <c r="W18" s="290"/>
      <c r="AA18" s="294"/>
      <c r="AB18" s="295"/>
      <c r="AC18" s="295"/>
      <c r="AD18" s="295"/>
      <c r="AE18" s="295"/>
      <c r="AF18" s="295"/>
      <c r="AG18" s="295"/>
      <c r="AH18" s="295"/>
      <c r="AI18" s="295"/>
      <c r="AJ18" s="295"/>
      <c r="AK18" s="295"/>
      <c r="AL18" s="295"/>
      <c r="AM18" s="295"/>
      <c r="AN18" s="298"/>
      <c r="AU18" s="226"/>
      <c r="AV18" s="568" t="s">
        <v>1185</v>
      </c>
      <c r="AW18" s="569"/>
      <c r="AX18" s="569"/>
      <c r="AY18" s="569"/>
      <c r="AZ18" s="569"/>
      <c r="BA18" s="569"/>
      <c r="BB18" s="569"/>
      <c r="BC18" s="569"/>
      <c r="BD18" s="570"/>
      <c r="BE18" s="228"/>
    </row>
    <row r="19" spans="1:57" ht="15" customHeight="1" thickBot="1">
      <c r="A19" s="278"/>
      <c r="B19" s="279"/>
      <c r="C19" s="534" t="s">
        <v>1118</v>
      </c>
      <c r="D19" s="535"/>
      <c r="E19" s="571" t="s">
        <v>1334</v>
      </c>
      <c r="F19" s="571"/>
      <c r="G19" s="571"/>
      <c r="H19" s="571"/>
      <c r="I19" s="572"/>
      <c r="J19" s="222"/>
      <c r="K19" s="535" t="s">
        <v>1030</v>
      </c>
      <c r="L19" s="535"/>
      <c r="M19" s="535"/>
      <c r="N19" s="536" t="s">
        <v>1115</v>
      </c>
      <c r="O19" s="536"/>
      <c r="P19" s="536"/>
      <c r="Q19" s="536"/>
      <c r="R19" s="536"/>
      <c r="S19" s="536"/>
      <c r="T19" s="536"/>
      <c r="U19" s="537"/>
      <c r="V19" s="266"/>
      <c r="W19" s="290"/>
      <c r="AA19" s="602" t="s">
        <v>1189</v>
      </c>
      <c r="AB19" s="603"/>
      <c r="AC19" s="603"/>
      <c r="AD19" s="603"/>
      <c r="AE19" s="603"/>
      <c r="AF19" s="603"/>
      <c r="AG19" s="603"/>
      <c r="AH19" s="603"/>
      <c r="AI19" s="603"/>
      <c r="AJ19" s="603"/>
      <c r="AK19" s="603"/>
      <c r="AL19" s="603"/>
      <c r="AM19" s="603"/>
      <c r="AN19" s="604"/>
      <c r="AU19" s="226"/>
      <c r="AV19" s="587" t="s">
        <v>1130</v>
      </c>
      <c r="AW19" s="588"/>
      <c r="AX19" s="589" t="s">
        <v>1216</v>
      </c>
      <c r="AY19" s="589"/>
      <c r="AZ19" s="589"/>
      <c r="BA19" s="589"/>
      <c r="BB19" s="589"/>
      <c r="BC19" s="589"/>
      <c r="BD19" s="238" t="s">
        <v>1131</v>
      </c>
      <c r="BE19" s="228"/>
    </row>
    <row r="20" spans="1:57" ht="15" customHeight="1" thickBot="1">
      <c r="A20" s="280"/>
      <c r="B20" s="281"/>
      <c r="C20" s="223" t="s">
        <v>1036</v>
      </c>
      <c r="D20" s="224"/>
      <c r="E20" s="590" t="s">
        <v>1037</v>
      </c>
      <c r="F20" s="538"/>
      <c r="G20" s="538"/>
      <c r="H20" s="538"/>
      <c r="I20" s="591"/>
      <c r="J20" s="225"/>
      <c r="K20" s="538" t="s">
        <v>1038</v>
      </c>
      <c r="L20" s="538"/>
      <c r="M20" s="538"/>
      <c r="N20" s="538" t="s">
        <v>1039</v>
      </c>
      <c r="O20" s="538"/>
      <c r="P20" s="538"/>
      <c r="Q20" s="538"/>
      <c r="R20" s="538" t="s">
        <v>1040</v>
      </c>
      <c r="S20" s="538"/>
      <c r="T20" s="538"/>
      <c r="U20" s="539"/>
      <c r="V20" s="266"/>
      <c r="W20" s="290"/>
      <c r="AA20" s="605"/>
      <c r="AB20" s="606"/>
      <c r="AC20" s="606"/>
      <c r="AD20" s="606"/>
      <c r="AE20" s="606"/>
      <c r="AF20" s="606"/>
      <c r="AG20" s="606"/>
      <c r="AH20" s="606"/>
      <c r="AI20" s="606"/>
      <c r="AJ20" s="606"/>
      <c r="AK20" s="606"/>
      <c r="AL20" s="606"/>
      <c r="AM20" s="606"/>
      <c r="AN20" s="607"/>
      <c r="AU20" s="226"/>
      <c r="AV20" s="239" t="s">
        <v>1036</v>
      </c>
      <c r="AW20" s="240"/>
      <c r="AX20" s="592" t="s">
        <v>1134</v>
      </c>
      <c r="AY20" s="593"/>
      <c r="AZ20" s="593"/>
      <c r="BA20" s="593"/>
      <c r="BB20" s="593"/>
      <c r="BC20" s="593"/>
      <c r="BD20" s="594"/>
      <c r="BE20" s="228"/>
    </row>
    <row r="21" spans="1:57" ht="15" customHeight="1">
      <c r="A21" s="273"/>
      <c r="B21" s="281"/>
      <c r="C21" s="229">
        <v>1</v>
      </c>
      <c r="D21" s="230" t="s">
        <v>1041</v>
      </c>
      <c r="E21" s="655" t="s">
        <v>1121</v>
      </c>
      <c r="F21" s="656"/>
      <c r="G21" s="656"/>
      <c r="H21" s="656"/>
      <c r="I21" s="657"/>
      <c r="J21" s="231"/>
      <c r="K21" s="658">
        <v>3</v>
      </c>
      <c r="L21" s="658"/>
      <c r="M21" s="658"/>
      <c r="N21" s="658">
        <v>175</v>
      </c>
      <c r="O21" s="658"/>
      <c r="P21" s="659"/>
      <c r="Q21" s="232" t="s">
        <v>1122</v>
      </c>
      <c r="R21" s="660" t="s">
        <v>1123</v>
      </c>
      <c r="S21" s="660"/>
      <c r="T21" s="661"/>
      <c r="U21" s="300" t="s">
        <v>1124</v>
      </c>
      <c r="V21" s="128"/>
      <c r="W21" s="233"/>
      <c r="AA21" s="294"/>
      <c r="AB21" s="295"/>
      <c r="AC21" s="662" t="s">
        <v>1137</v>
      </c>
      <c r="AD21" s="663"/>
      <c r="AE21" s="560" t="s">
        <v>1185</v>
      </c>
      <c r="AF21" s="561"/>
      <c r="AG21" s="561"/>
      <c r="AH21" s="561"/>
      <c r="AI21" s="561"/>
      <c r="AJ21" s="561"/>
      <c r="AK21" s="561"/>
      <c r="AL21" s="562"/>
      <c r="AM21" s="295"/>
      <c r="AN21" s="298"/>
      <c r="AU21" s="226"/>
      <c r="AV21" s="241" t="s">
        <v>1119</v>
      </c>
      <c r="AW21" s="242" t="s">
        <v>1138</v>
      </c>
      <c r="AX21" s="243"/>
      <c r="AY21" s="531" t="s">
        <v>1121</v>
      </c>
      <c r="AZ21" s="531"/>
      <c r="BA21" s="531"/>
      <c r="BB21" s="531"/>
      <c r="BC21" s="531"/>
      <c r="BD21" s="244"/>
      <c r="BE21" s="228" t="s">
        <v>1042</v>
      </c>
    </row>
    <row r="22" spans="1:57" ht="15" customHeight="1">
      <c r="A22" s="273"/>
      <c r="B22" s="281"/>
      <c r="C22" s="234">
        <v>2</v>
      </c>
      <c r="D22" s="235" t="s">
        <v>1041</v>
      </c>
      <c r="E22" s="544" t="s">
        <v>1125</v>
      </c>
      <c r="F22" s="545"/>
      <c r="G22" s="545"/>
      <c r="H22" s="545"/>
      <c r="I22" s="546"/>
      <c r="J22" s="221"/>
      <c r="K22" s="547">
        <v>3</v>
      </c>
      <c r="L22" s="547"/>
      <c r="M22" s="547"/>
      <c r="N22" s="547">
        <v>180</v>
      </c>
      <c r="O22" s="547"/>
      <c r="P22" s="548"/>
      <c r="Q22" s="236" t="s">
        <v>1122</v>
      </c>
      <c r="R22" s="549" t="s">
        <v>1126</v>
      </c>
      <c r="S22" s="549"/>
      <c r="T22" s="550"/>
      <c r="U22" s="301" t="s">
        <v>1124</v>
      </c>
      <c r="V22" s="128"/>
      <c r="W22" s="233"/>
      <c r="AA22" s="294"/>
      <c r="AB22" s="295"/>
      <c r="AC22" s="664"/>
      <c r="AD22" s="665"/>
      <c r="AE22" s="563"/>
      <c r="AF22" s="564"/>
      <c r="AG22" s="564"/>
      <c r="AH22" s="564"/>
      <c r="AI22" s="564"/>
      <c r="AJ22" s="564"/>
      <c r="AK22" s="564"/>
      <c r="AL22" s="565"/>
      <c r="AM22" s="295"/>
      <c r="AN22" s="298"/>
      <c r="AU22" s="226"/>
      <c r="AV22" s="241">
        <v>2</v>
      </c>
      <c r="AW22" s="242" t="s">
        <v>1138</v>
      </c>
      <c r="AX22" s="243"/>
      <c r="AY22" s="531" t="s">
        <v>1125</v>
      </c>
      <c r="AZ22" s="531"/>
      <c r="BA22" s="531"/>
      <c r="BB22" s="531"/>
      <c r="BC22" s="531"/>
      <c r="BD22" s="244"/>
      <c r="BE22" s="228"/>
    </row>
    <row r="23" spans="1:57" ht="15" customHeight="1">
      <c r="A23" s="273"/>
      <c r="B23" s="281"/>
      <c r="C23" s="234">
        <v>3</v>
      </c>
      <c r="D23" s="235" t="s">
        <v>1041</v>
      </c>
      <c r="E23" s="544" t="s">
        <v>1128</v>
      </c>
      <c r="F23" s="545"/>
      <c r="G23" s="545"/>
      <c r="H23" s="545"/>
      <c r="I23" s="546"/>
      <c r="J23" s="221"/>
      <c r="K23" s="547">
        <v>3</v>
      </c>
      <c r="L23" s="547"/>
      <c r="M23" s="547"/>
      <c r="N23" s="547">
        <v>168</v>
      </c>
      <c r="O23" s="547"/>
      <c r="P23" s="548"/>
      <c r="Q23" s="236" t="s">
        <v>1122</v>
      </c>
      <c r="R23" s="549" t="s">
        <v>1129</v>
      </c>
      <c r="S23" s="549"/>
      <c r="T23" s="550"/>
      <c r="U23" s="301" t="s">
        <v>1124</v>
      </c>
      <c r="W23" s="233"/>
      <c r="AA23" s="294"/>
      <c r="AB23" s="295"/>
      <c r="AC23" s="295"/>
      <c r="AD23" s="295"/>
      <c r="AE23" s="566" t="s">
        <v>1143</v>
      </c>
      <c r="AF23" s="566"/>
      <c r="AG23" s="566"/>
      <c r="AH23" s="566"/>
      <c r="AI23" s="566"/>
      <c r="AJ23" s="566"/>
      <c r="AK23" s="566"/>
      <c r="AL23" s="566"/>
      <c r="AM23" s="295"/>
      <c r="AN23" s="298"/>
      <c r="AU23" s="226"/>
      <c r="AV23" s="241">
        <v>3</v>
      </c>
      <c r="AW23" s="242" t="s">
        <v>1138</v>
      </c>
      <c r="AX23" s="243"/>
      <c r="AY23" s="531" t="s">
        <v>1128</v>
      </c>
      <c r="AZ23" s="531"/>
      <c r="BA23" s="531"/>
      <c r="BB23" s="531"/>
      <c r="BC23" s="531"/>
      <c r="BD23" s="244"/>
      <c r="BE23" s="228"/>
    </row>
    <row r="24" spans="1:57" ht="15" customHeight="1">
      <c r="A24" s="273"/>
      <c r="B24" s="281"/>
      <c r="C24" s="234">
        <v>4</v>
      </c>
      <c r="D24" s="235" t="s">
        <v>1041</v>
      </c>
      <c r="E24" s="544" t="s">
        <v>1132</v>
      </c>
      <c r="F24" s="545"/>
      <c r="G24" s="545"/>
      <c r="H24" s="545"/>
      <c r="I24" s="546"/>
      <c r="J24" s="221"/>
      <c r="K24" s="547">
        <v>3</v>
      </c>
      <c r="L24" s="547"/>
      <c r="M24" s="547"/>
      <c r="N24" s="547">
        <v>190</v>
      </c>
      <c r="O24" s="547"/>
      <c r="P24" s="548"/>
      <c r="Q24" s="236" t="s">
        <v>1122</v>
      </c>
      <c r="R24" s="549" t="s">
        <v>1133</v>
      </c>
      <c r="S24" s="549"/>
      <c r="T24" s="550"/>
      <c r="U24" s="301" t="s">
        <v>1124</v>
      </c>
      <c r="W24" s="233"/>
      <c r="AA24" s="294"/>
      <c r="AB24" s="295"/>
      <c r="AC24" s="295"/>
      <c r="AD24" s="295"/>
      <c r="AE24" s="567"/>
      <c r="AF24" s="567"/>
      <c r="AG24" s="567"/>
      <c r="AH24" s="567"/>
      <c r="AI24" s="567"/>
      <c r="AJ24" s="567"/>
      <c r="AK24" s="567"/>
      <c r="AL24" s="567"/>
      <c r="AM24" s="295"/>
      <c r="AN24" s="298"/>
      <c r="AU24" s="226"/>
      <c r="AV24" s="241">
        <v>4</v>
      </c>
      <c r="AW24" s="242" t="s">
        <v>1138</v>
      </c>
      <c r="AX24" s="243"/>
      <c r="AY24" s="531" t="s">
        <v>1132</v>
      </c>
      <c r="AZ24" s="531"/>
      <c r="BA24" s="531"/>
      <c r="BB24" s="531"/>
      <c r="BC24" s="531"/>
      <c r="BD24" s="244"/>
      <c r="BE24" s="228"/>
    </row>
    <row r="25" spans="1:57" ht="15" customHeight="1" thickBot="1">
      <c r="A25" s="273"/>
      <c r="B25" s="281"/>
      <c r="C25" s="234">
        <v>5</v>
      </c>
      <c r="D25" s="235" t="s">
        <v>1041</v>
      </c>
      <c r="E25" s="544" t="s">
        <v>1135</v>
      </c>
      <c r="F25" s="545"/>
      <c r="G25" s="545"/>
      <c r="H25" s="545"/>
      <c r="I25" s="546"/>
      <c r="J25" s="221"/>
      <c r="K25" s="547">
        <v>3</v>
      </c>
      <c r="L25" s="547"/>
      <c r="M25" s="547"/>
      <c r="N25" s="547">
        <v>170</v>
      </c>
      <c r="O25" s="547"/>
      <c r="P25" s="548"/>
      <c r="Q25" s="236" t="s">
        <v>1122</v>
      </c>
      <c r="R25" s="549" t="s">
        <v>1136</v>
      </c>
      <c r="S25" s="549"/>
      <c r="T25" s="550"/>
      <c r="U25" s="301" t="s">
        <v>1124</v>
      </c>
      <c r="W25" s="233"/>
      <c r="AA25" s="296"/>
      <c r="AB25" s="297"/>
      <c r="AC25" s="297"/>
      <c r="AD25" s="297"/>
      <c r="AE25" s="297"/>
      <c r="AF25" s="297"/>
      <c r="AG25" s="297"/>
      <c r="AH25" s="297"/>
      <c r="AI25" s="297"/>
      <c r="AJ25" s="297"/>
      <c r="AK25" s="297"/>
      <c r="AL25" s="297"/>
      <c r="AM25" s="297"/>
      <c r="AN25" s="299"/>
      <c r="AU25" s="226"/>
      <c r="AV25" s="241">
        <v>5</v>
      </c>
      <c r="AW25" s="242" t="s">
        <v>1138</v>
      </c>
      <c r="AX25" s="243"/>
      <c r="AY25" s="531" t="s">
        <v>1217</v>
      </c>
      <c r="AZ25" s="531"/>
      <c r="BA25" s="531"/>
      <c r="BB25" s="531"/>
      <c r="BC25" s="531"/>
      <c r="BD25" s="244"/>
      <c r="BE25" s="228"/>
    </row>
    <row r="26" spans="1:57" ht="15" customHeight="1">
      <c r="A26" s="273"/>
      <c r="B26" s="281"/>
      <c r="C26" s="234">
        <v>6</v>
      </c>
      <c r="D26" s="235" t="s">
        <v>1041</v>
      </c>
      <c r="E26" s="544" t="s">
        <v>1139</v>
      </c>
      <c r="F26" s="545"/>
      <c r="G26" s="545"/>
      <c r="H26" s="545"/>
      <c r="I26" s="546"/>
      <c r="J26" s="221"/>
      <c r="K26" s="547">
        <v>2</v>
      </c>
      <c r="L26" s="547"/>
      <c r="M26" s="547"/>
      <c r="N26" s="547">
        <v>180</v>
      </c>
      <c r="O26" s="547"/>
      <c r="P26" s="548"/>
      <c r="Q26" s="236" t="s">
        <v>1122</v>
      </c>
      <c r="R26" s="549" t="s">
        <v>1140</v>
      </c>
      <c r="S26" s="549"/>
      <c r="T26" s="550"/>
      <c r="U26" s="301" t="s">
        <v>1124</v>
      </c>
      <c r="W26" s="233"/>
      <c r="AU26" s="226"/>
      <c r="AV26" s="241">
        <v>6</v>
      </c>
      <c r="AW26" s="242" t="s">
        <v>1138</v>
      </c>
      <c r="AX26" s="243"/>
      <c r="AY26" s="531" t="s">
        <v>1139</v>
      </c>
      <c r="AZ26" s="531"/>
      <c r="BA26" s="531"/>
      <c r="BB26" s="531"/>
      <c r="BC26" s="531"/>
      <c r="BD26" s="244"/>
      <c r="BE26" s="228"/>
    </row>
    <row r="27" spans="1:57" ht="15" customHeight="1">
      <c r="A27" s="273"/>
      <c r="B27" s="281"/>
      <c r="C27" s="234">
        <v>7</v>
      </c>
      <c r="D27" s="235" t="s">
        <v>1041</v>
      </c>
      <c r="E27" s="544" t="s">
        <v>1141</v>
      </c>
      <c r="F27" s="545"/>
      <c r="G27" s="545"/>
      <c r="H27" s="545"/>
      <c r="I27" s="546"/>
      <c r="J27" s="221"/>
      <c r="K27" s="547">
        <v>3</v>
      </c>
      <c r="L27" s="547"/>
      <c r="M27" s="547"/>
      <c r="N27" s="547">
        <v>175</v>
      </c>
      <c r="O27" s="547"/>
      <c r="P27" s="548"/>
      <c r="Q27" s="236" t="s">
        <v>1122</v>
      </c>
      <c r="R27" s="549" t="s">
        <v>1142</v>
      </c>
      <c r="S27" s="549"/>
      <c r="T27" s="550"/>
      <c r="U27" s="301" t="s">
        <v>1124</v>
      </c>
      <c r="W27" s="233"/>
      <c r="Y27" s="208"/>
      <c r="Z27" s="306" t="s">
        <v>1190</v>
      </c>
      <c r="AA27" s="304"/>
      <c r="AB27" s="304"/>
      <c r="AC27" s="304"/>
      <c r="AD27" s="304"/>
      <c r="AE27" s="304"/>
      <c r="AF27" s="304"/>
      <c r="AG27" s="304"/>
      <c r="AH27" s="304"/>
      <c r="AI27" s="304"/>
      <c r="AJ27" s="304"/>
      <c r="AK27" s="304"/>
      <c r="AL27" s="304"/>
      <c r="AM27" s="304"/>
      <c r="AN27" s="304"/>
      <c r="AO27" s="304"/>
      <c r="AP27" s="304"/>
      <c r="AQ27" s="304"/>
      <c r="AR27" s="304"/>
      <c r="AS27" s="304"/>
      <c r="AT27" s="209"/>
      <c r="AU27" s="226"/>
      <c r="AV27" s="241">
        <v>7</v>
      </c>
      <c r="AW27" s="242" t="s">
        <v>1138</v>
      </c>
      <c r="AX27" s="243"/>
      <c r="AY27" s="531" t="s">
        <v>1141</v>
      </c>
      <c r="AZ27" s="531"/>
      <c r="BA27" s="531"/>
      <c r="BB27" s="531"/>
      <c r="BC27" s="531"/>
      <c r="BD27" s="244"/>
      <c r="BE27" s="228"/>
    </row>
    <row r="28" spans="1:57" ht="15" customHeight="1">
      <c r="A28" s="273"/>
      <c r="B28" s="281"/>
      <c r="C28" s="234">
        <v>8</v>
      </c>
      <c r="D28" s="235" t="s">
        <v>1041</v>
      </c>
      <c r="E28" s="544" t="s">
        <v>1144</v>
      </c>
      <c r="F28" s="545"/>
      <c r="G28" s="545"/>
      <c r="H28" s="545"/>
      <c r="I28" s="546"/>
      <c r="J28" s="221"/>
      <c r="K28" s="547">
        <v>3</v>
      </c>
      <c r="L28" s="547"/>
      <c r="M28" s="547"/>
      <c r="N28" s="547">
        <v>180</v>
      </c>
      <c r="O28" s="547"/>
      <c r="P28" s="548"/>
      <c r="Q28" s="236" t="s">
        <v>1122</v>
      </c>
      <c r="R28" s="549" t="s">
        <v>1123</v>
      </c>
      <c r="S28" s="549"/>
      <c r="T28" s="550"/>
      <c r="U28" s="301" t="s">
        <v>1124</v>
      </c>
      <c r="W28" s="233"/>
      <c r="Y28" s="209" t="s">
        <v>1152</v>
      </c>
      <c r="Z28" s="559" t="s">
        <v>1159</v>
      </c>
      <c r="AA28" s="559"/>
      <c r="AB28" s="559"/>
      <c r="AC28" s="559"/>
      <c r="AD28" s="559"/>
      <c r="AE28" s="559"/>
      <c r="AF28" s="559"/>
      <c r="AG28" s="559"/>
      <c r="AH28" s="559"/>
      <c r="AI28" s="559"/>
      <c r="AJ28" s="559"/>
      <c r="AK28" s="559"/>
      <c r="AL28" s="559"/>
      <c r="AM28" s="559"/>
      <c r="AN28" s="559"/>
      <c r="AO28" s="559"/>
      <c r="AP28" s="559"/>
      <c r="AQ28" s="559"/>
      <c r="AR28" s="559"/>
      <c r="AS28" s="559"/>
      <c r="AT28" s="209"/>
      <c r="AU28" s="226"/>
      <c r="AV28" s="241">
        <v>8</v>
      </c>
      <c r="AW28" s="242" t="s">
        <v>1138</v>
      </c>
      <c r="AX28" s="243"/>
      <c r="AY28" s="531" t="s">
        <v>1144</v>
      </c>
      <c r="AZ28" s="531"/>
      <c r="BA28" s="531"/>
      <c r="BB28" s="531"/>
      <c r="BC28" s="531"/>
      <c r="BD28" s="244"/>
      <c r="BE28" s="228"/>
    </row>
    <row r="29" spans="1:57" ht="15" customHeight="1" thickBot="1">
      <c r="A29" s="273"/>
      <c r="B29" s="281"/>
      <c r="C29" s="234">
        <v>9</v>
      </c>
      <c r="D29" s="235" t="s">
        <v>1041</v>
      </c>
      <c r="E29" s="544" t="s">
        <v>1145</v>
      </c>
      <c r="F29" s="545"/>
      <c r="G29" s="545"/>
      <c r="H29" s="545"/>
      <c r="I29" s="546"/>
      <c r="J29" s="221"/>
      <c r="K29" s="547">
        <v>2</v>
      </c>
      <c r="L29" s="547"/>
      <c r="M29" s="547"/>
      <c r="N29" s="547">
        <v>168</v>
      </c>
      <c r="O29" s="547"/>
      <c r="P29" s="548"/>
      <c r="Q29" s="236" t="s">
        <v>1122</v>
      </c>
      <c r="R29" s="549" t="s">
        <v>1146</v>
      </c>
      <c r="S29" s="549"/>
      <c r="T29" s="550"/>
      <c r="U29" s="301" t="s">
        <v>1124</v>
      </c>
      <c r="W29" s="233"/>
      <c r="Y29" s="209"/>
      <c r="Z29" s="559"/>
      <c r="AA29" s="559"/>
      <c r="AB29" s="559"/>
      <c r="AC29" s="559"/>
      <c r="AD29" s="559"/>
      <c r="AE29" s="559"/>
      <c r="AF29" s="559"/>
      <c r="AG29" s="559"/>
      <c r="AH29" s="559"/>
      <c r="AI29" s="559"/>
      <c r="AJ29" s="559"/>
      <c r="AK29" s="559"/>
      <c r="AL29" s="559"/>
      <c r="AM29" s="559"/>
      <c r="AN29" s="559"/>
      <c r="AO29" s="559"/>
      <c r="AP29" s="559"/>
      <c r="AQ29" s="559"/>
      <c r="AR29" s="559"/>
      <c r="AS29" s="559"/>
      <c r="AT29" s="209"/>
      <c r="AU29" s="226"/>
      <c r="AV29" s="241">
        <v>9</v>
      </c>
      <c r="AW29" s="242" t="s">
        <v>1138</v>
      </c>
      <c r="AX29" s="243"/>
      <c r="AY29" s="531" t="s">
        <v>1218</v>
      </c>
      <c r="AZ29" s="531"/>
      <c r="BA29" s="531"/>
      <c r="BB29" s="531"/>
      <c r="BC29" s="531"/>
      <c r="BD29" s="244"/>
      <c r="BE29" s="228"/>
    </row>
    <row r="30" spans="1:57" ht="15" customHeight="1" thickBot="1">
      <c r="A30" s="273"/>
      <c r="B30" s="281"/>
      <c r="C30" s="234">
        <v>10</v>
      </c>
      <c r="D30" s="235" t="s">
        <v>1041</v>
      </c>
      <c r="E30" s="544" t="s">
        <v>1147</v>
      </c>
      <c r="F30" s="545"/>
      <c r="G30" s="545"/>
      <c r="H30" s="545"/>
      <c r="I30" s="546"/>
      <c r="J30" s="221"/>
      <c r="K30" s="547">
        <v>1</v>
      </c>
      <c r="L30" s="547"/>
      <c r="M30" s="547"/>
      <c r="N30" s="547">
        <v>190</v>
      </c>
      <c r="O30" s="547"/>
      <c r="P30" s="548"/>
      <c r="Q30" s="236" t="s">
        <v>1122</v>
      </c>
      <c r="R30" s="549" t="s">
        <v>1148</v>
      </c>
      <c r="S30" s="549"/>
      <c r="T30" s="550"/>
      <c r="U30" s="301" t="s">
        <v>1124</v>
      </c>
      <c r="W30" s="233"/>
      <c r="Y30" s="556" t="s">
        <v>1162</v>
      </c>
      <c r="Z30" s="557"/>
      <c r="AA30" s="557"/>
      <c r="AB30" s="557"/>
      <c r="AC30" s="558"/>
      <c r="AD30" s="305"/>
      <c r="AE30" s="305"/>
      <c r="AF30" s="305"/>
      <c r="AG30" s="305"/>
      <c r="AH30" s="305"/>
      <c r="AI30" s="305"/>
      <c r="AJ30" s="305"/>
      <c r="AK30" s="305"/>
      <c r="AL30" s="305"/>
      <c r="AM30" s="305"/>
      <c r="AN30" s="305"/>
      <c r="AO30" s="305"/>
      <c r="AP30" s="305"/>
      <c r="AQ30" s="305"/>
      <c r="AR30" s="305"/>
      <c r="AS30" s="305"/>
      <c r="AT30" s="209"/>
      <c r="AU30" s="226"/>
      <c r="AV30" s="241">
        <v>10</v>
      </c>
      <c r="AW30" s="242" t="s">
        <v>1138</v>
      </c>
      <c r="AX30" s="243"/>
      <c r="AY30" s="531" t="s">
        <v>1147</v>
      </c>
      <c r="AZ30" s="531"/>
      <c r="BA30" s="531"/>
      <c r="BB30" s="531"/>
      <c r="BC30" s="531"/>
      <c r="BD30" s="244"/>
      <c r="BE30" s="228"/>
    </row>
    <row r="31" spans="1:57" ht="15" customHeight="1">
      <c r="A31" s="273"/>
      <c r="B31" s="281"/>
      <c r="C31" s="234">
        <v>11</v>
      </c>
      <c r="D31" s="235" t="s">
        <v>1041</v>
      </c>
      <c r="E31" s="544" t="s">
        <v>1149</v>
      </c>
      <c r="F31" s="545"/>
      <c r="G31" s="545"/>
      <c r="H31" s="545"/>
      <c r="I31" s="546"/>
      <c r="J31" s="221"/>
      <c r="K31" s="547">
        <v>1</v>
      </c>
      <c r="L31" s="547"/>
      <c r="M31" s="547"/>
      <c r="N31" s="547">
        <v>170</v>
      </c>
      <c r="O31" s="547"/>
      <c r="P31" s="548"/>
      <c r="Q31" s="236" t="s">
        <v>1122</v>
      </c>
      <c r="R31" s="549" t="s">
        <v>1148</v>
      </c>
      <c r="S31" s="549"/>
      <c r="T31" s="550"/>
      <c r="U31" s="301" t="s">
        <v>1124</v>
      </c>
      <c r="W31" s="233"/>
      <c r="Z31" s="554" t="s">
        <v>1209</v>
      </c>
      <c r="AA31" s="554"/>
      <c r="AB31" s="554"/>
      <c r="AC31" s="554"/>
      <c r="AD31" s="554"/>
      <c r="AE31" s="554"/>
      <c r="AF31" s="554"/>
      <c r="AG31" s="554"/>
      <c r="AH31" s="554"/>
      <c r="AI31" s="554"/>
      <c r="AJ31" s="554"/>
      <c r="AK31" s="554"/>
      <c r="AL31" s="554"/>
      <c r="AM31" s="554"/>
      <c r="AN31" s="554"/>
      <c r="AO31" s="554"/>
      <c r="AP31" s="554"/>
      <c r="AQ31" s="554"/>
      <c r="AR31" s="554"/>
      <c r="AS31" s="554"/>
      <c r="AT31" s="555"/>
      <c r="AU31" s="226"/>
      <c r="AV31" s="241">
        <v>11</v>
      </c>
      <c r="AW31" s="242"/>
      <c r="AX31" s="243"/>
      <c r="AY31" s="531" t="s">
        <v>1149</v>
      </c>
      <c r="AZ31" s="531"/>
      <c r="BA31" s="531"/>
      <c r="BB31" s="531"/>
      <c r="BC31" s="531"/>
      <c r="BD31" s="244"/>
      <c r="BE31" s="228"/>
    </row>
    <row r="32" spans="1:57" ht="15" customHeight="1">
      <c r="A32" s="273"/>
      <c r="B32" s="281"/>
      <c r="C32" s="234">
        <v>12</v>
      </c>
      <c r="D32" s="235" t="s">
        <v>1041</v>
      </c>
      <c r="E32" s="544" t="s">
        <v>1150</v>
      </c>
      <c r="F32" s="545"/>
      <c r="G32" s="545"/>
      <c r="H32" s="545"/>
      <c r="I32" s="546"/>
      <c r="J32" s="221"/>
      <c r="K32" s="547">
        <v>2</v>
      </c>
      <c r="L32" s="547"/>
      <c r="M32" s="547"/>
      <c r="N32" s="547">
        <v>180</v>
      </c>
      <c r="O32" s="547"/>
      <c r="P32" s="548"/>
      <c r="Q32" s="236" t="s">
        <v>1122</v>
      </c>
      <c r="R32" s="549" t="s">
        <v>1151</v>
      </c>
      <c r="S32" s="549"/>
      <c r="T32" s="550"/>
      <c r="U32" s="301" t="s">
        <v>1124</v>
      </c>
      <c r="W32" s="233"/>
      <c r="Z32" s="554" t="s">
        <v>1210</v>
      </c>
      <c r="AA32" s="554"/>
      <c r="AB32" s="554"/>
      <c r="AC32" s="554"/>
      <c r="AD32" s="554"/>
      <c r="AE32" s="554"/>
      <c r="AF32" s="554"/>
      <c r="AG32" s="554"/>
      <c r="AH32" s="554"/>
      <c r="AI32" s="554"/>
      <c r="AJ32" s="554"/>
      <c r="AK32" s="554"/>
      <c r="AL32" s="554"/>
      <c r="AM32" s="554"/>
      <c r="AN32" s="554"/>
      <c r="AO32" s="554"/>
      <c r="AP32" s="554"/>
      <c r="AQ32" s="554"/>
      <c r="AR32" s="554"/>
      <c r="AS32" s="554"/>
      <c r="AT32" s="555"/>
      <c r="AU32" s="226"/>
      <c r="AV32" s="241">
        <v>12</v>
      </c>
      <c r="AW32" s="242" t="s">
        <v>1138</v>
      </c>
      <c r="AX32" s="243"/>
      <c r="AY32" s="531" t="s">
        <v>1150</v>
      </c>
      <c r="AZ32" s="531"/>
      <c r="BA32" s="531"/>
      <c r="BB32" s="531"/>
      <c r="BC32" s="531"/>
      <c r="BD32" s="244"/>
      <c r="BE32" s="228"/>
    </row>
    <row r="33" spans="1:59" ht="15" customHeight="1">
      <c r="A33" s="273"/>
      <c r="B33" s="281"/>
      <c r="C33" s="234">
        <v>13</v>
      </c>
      <c r="D33" s="235" t="s">
        <v>1041</v>
      </c>
      <c r="E33" s="544" t="s">
        <v>1153</v>
      </c>
      <c r="F33" s="545"/>
      <c r="G33" s="545"/>
      <c r="H33" s="545"/>
      <c r="I33" s="546"/>
      <c r="J33" s="221"/>
      <c r="K33" s="547">
        <v>2</v>
      </c>
      <c r="L33" s="547"/>
      <c r="M33" s="547"/>
      <c r="N33" s="547">
        <v>175</v>
      </c>
      <c r="O33" s="547"/>
      <c r="P33" s="548"/>
      <c r="Q33" s="236" t="s">
        <v>1122</v>
      </c>
      <c r="R33" s="549" t="s">
        <v>1154</v>
      </c>
      <c r="S33" s="549"/>
      <c r="T33" s="550"/>
      <c r="U33" s="301" t="s">
        <v>1124</v>
      </c>
      <c r="W33" s="233"/>
      <c r="Z33" s="666" t="s">
        <v>1204</v>
      </c>
      <c r="AA33" s="666"/>
      <c r="AB33" s="666"/>
      <c r="AC33" s="666"/>
      <c r="AD33" s="666"/>
      <c r="AE33" s="666"/>
      <c r="AF33" s="666"/>
      <c r="AG33" s="666"/>
      <c r="AH33" s="666"/>
      <c r="AI33" s="666"/>
      <c r="AJ33" s="666"/>
      <c r="AK33" s="666"/>
      <c r="AL33" s="666"/>
      <c r="AM33" s="666"/>
      <c r="AN33" s="666"/>
      <c r="AO33" s="666"/>
      <c r="AP33" s="666"/>
      <c r="AQ33" s="666"/>
      <c r="AR33" s="666"/>
      <c r="AS33" s="666"/>
      <c r="AT33" s="667"/>
      <c r="AU33" s="226"/>
      <c r="AV33" s="241">
        <v>13</v>
      </c>
      <c r="AW33" s="242"/>
      <c r="AX33" s="243"/>
      <c r="AY33" s="531" t="s">
        <v>1153</v>
      </c>
      <c r="AZ33" s="531"/>
      <c r="BA33" s="531"/>
      <c r="BB33" s="531"/>
      <c r="BC33" s="531"/>
      <c r="BD33" s="244"/>
      <c r="BE33" s="228"/>
    </row>
    <row r="34" spans="1:59" ht="15" customHeight="1">
      <c r="A34" s="273"/>
      <c r="B34" s="281"/>
      <c r="C34" s="234">
        <v>14</v>
      </c>
      <c r="D34" s="235" t="s">
        <v>1041</v>
      </c>
      <c r="E34" s="544" t="s">
        <v>1155</v>
      </c>
      <c r="F34" s="545"/>
      <c r="G34" s="545"/>
      <c r="H34" s="545"/>
      <c r="I34" s="546"/>
      <c r="J34" s="221"/>
      <c r="K34" s="547">
        <v>1</v>
      </c>
      <c r="L34" s="547"/>
      <c r="M34" s="547"/>
      <c r="N34" s="547">
        <v>180</v>
      </c>
      <c r="O34" s="547"/>
      <c r="P34" s="548"/>
      <c r="Q34" s="236" t="s">
        <v>1122</v>
      </c>
      <c r="R34" s="549" t="s">
        <v>1156</v>
      </c>
      <c r="S34" s="549"/>
      <c r="T34" s="550"/>
      <c r="U34" s="301" t="s">
        <v>1124</v>
      </c>
      <c r="W34" s="233"/>
      <c r="Y34" s="209"/>
      <c r="Z34" s="554" t="s">
        <v>1201</v>
      </c>
      <c r="AA34" s="554"/>
      <c r="AB34" s="554"/>
      <c r="AC34" s="554"/>
      <c r="AD34" s="554"/>
      <c r="AE34" s="554"/>
      <c r="AF34" s="554"/>
      <c r="AG34" s="554"/>
      <c r="AH34" s="554"/>
      <c r="AI34" s="554"/>
      <c r="AJ34" s="554"/>
      <c r="AK34" s="554"/>
      <c r="AL34" s="554"/>
      <c r="AM34" s="554"/>
      <c r="AN34" s="554"/>
      <c r="AO34" s="554"/>
      <c r="AP34" s="554"/>
      <c r="AQ34" s="554"/>
      <c r="AR34" s="554"/>
      <c r="AS34" s="554"/>
      <c r="AT34" s="555"/>
      <c r="AU34" s="226"/>
      <c r="AV34" s="241">
        <v>14</v>
      </c>
      <c r="AW34" s="242" t="s">
        <v>1138</v>
      </c>
      <c r="AX34" s="243"/>
      <c r="AY34" s="531" t="s">
        <v>1155</v>
      </c>
      <c r="AZ34" s="531"/>
      <c r="BA34" s="531"/>
      <c r="BB34" s="531"/>
      <c r="BC34" s="531"/>
      <c r="BD34" s="244"/>
      <c r="BE34" s="228"/>
    </row>
    <row r="35" spans="1:59" ht="15" customHeight="1">
      <c r="A35" s="273"/>
      <c r="B35" s="281"/>
      <c r="C35" s="234">
        <v>15</v>
      </c>
      <c r="D35" s="235" t="s">
        <v>1041</v>
      </c>
      <c r="E35" s="544" t="s">
        <v>1157</v>
      </c>
      <c r="F35" s="545"/>
      <c r="G35" s="545"/>
      <c r="H35" s="545"/>
      <c r="I35" s="546"/>
      <c r="J35" s="221"/>
      <c r="K35" s="547">
        <v>2</v>
      </c>
      <c r="L35" s="547"/>
      <c r="M35" s="547"/>
      <c r="N35" s="547">
        <v>168</v>
      </c>
      <c r="O35" s="547"/>
      <c r="P35" s="548"/>
      <c r="Q35" s="236" t="s">
        <v>1122</v>
      </c>
      <c r="R35" s="549" t="s">
        <v>1156</v>
      </c>
      <c r="S35" s="549"/>
      <c r="T35" s="550"/>
      <c r="U35" s="301" t="s">
        <v>1124</v>
      </c>
      <c r="W35" s="233"/>
      <c r="AD35" s="209"/>
      <c r="AE35" s="209"/>
      <c r="AF35" s="209"/>
      <c r="AG35" s="209"/>
      <c r="AH35" s="209"/>
      <c r="AI35" s="209"/>
      <c r="AJ35" s="209"/>
      <c r="AK35" s="209"/>
      <c r="AL35" s="209"/>
      <c r="AM35" s="209"/>
      <c r="AN35" s="209"/>
      <c r="AO35" s="209"/>
      <c r="AP35" s="209"/>
      <c r="AQ35" s="209"/>
      <c r="AR35" s="209"/>
      <c r="AS35" s="209"/>
      <c r="AT35" s="209"/>
      <c r="AU35" s="226"/>
      <c r="AV35" s="241">
        <v>15</v>
      </c>
      <c r="AW35" s="242" t="s">
        <v>1138</v>
      </c>
      <c r="AX35" s="243"/>
      <c r="AY35" s="531" t="s">
        <v>1157</v>
      </c>
      <c r="AZ35" s="531"/>
      <c r="BA35" s="531"/>
      <c r="BB35" s="531"/>
      <c r="BC35" s="531"/>
      <c r="BD35" s="244"/>
      <c r="BE35" s="228"/>
    </row>
    <row r="36" spans="1:59" ht="15" customHeight="1">
      <c r="A36" s="273"/>
      <c r="B36" s="281"/>
      <c r="C36" s="234">
        <v>16</v>
      </c>
      <c r="D36" s="235" t="s">
        <v>1041</v>
      </c>
      <c r="E36" s="544" t="s">
        <v>1158</v>
      </c>
      <c r="F36" s="545"/>
      <c r="G36" s="545"/>
      <c r="H36" s="545"/>
      <c r="I36" s="546"/>
      <c r="J36" s="221"/>
      <c r="K36" s="547">
        <v>3</v>
      </c>
      <c r="L36" s="547"/>
      <c r="M36" s="547"/>
      <c r="N36" s="547">
        <v>190</v>
      </c>
      <c r="O36" s="547"/>
      <c r="P36" s="548"/>
      <c r="Q36" s="236" t="s">
        <v>1122</v>
      </c>
      <c r="R36" s="549" t="s">
        <v>1142</v>
      </c>
      <c r="S36" s="549"/>
      <c r="T36" s="550"/>
      <c r="U36" s="301" t="s">
        <v>1124</v>
      </c>
      <c r="W36" s="233"/>
      <c r="Y36" s="250"/>
      <c r="Z36" s="503" t="s">
        <v>1202</v>
      </c>
      <c r="AA36" s="503"/>
      <c r="AB36" s="503"/>
      <c r="AC36" s="503"/>
      <c r="AD36" s="503"/>
      <c r="AE36" s="503"/>
      <c r="AF36" s="503"/>
      <c r="AG36" s="503"/>
      <c r="AH36" s="503"/>
      <c r="AI36" s="503"/>
      <c r="AJ36" s="503"/>
      <c r="AK36" s="503"/>
      <c r="AL36" s="503"/>
      <c r="AM36" s="503"/>
      <c r="AN36" s="503"/>
      <c r="AO36" s="503"/>
      <c r="AP36" s="503"/>
      <c r="AQ36" s="503"/>
      <c r="AR36" s="503"/>
      <c r="AS36" s="503"/>
      <c r="AT36" s="504"/>
      <c r="AU36" s="226"/>
      <c r="AV36" s="241">
        <v>16</v>
      </c>
      <c r="AW36" s="242"/>
      <c r="AX36" s="243"/>
      <c r="AY36" s="531" t="s">
        <v>1158</v>
      </c>
      <c r="AZ36" s="531"/>
      <c r="BA36" s="531"/>
      <c r="BB36" s="531"/>
      <c r="BC36" s="531"/>
      <c r="BD36" s="244"/>
      <c r="BE36" s="228"/>
    </row>
    <row r="37" spans="1:59" ht="15" customHeight="1">
      <c r="A37" s="273"/>
      <c r="B37" s="281"/>
      <c r="C37" s="234">
        <v>17</v>
      </c>
      <c r="D37" s="235" t="s">
        <v>1041</v>
      </c>
      <c r="E37" s="544" t="s">
        <v>1160</v>
      </c>
      <c r="F37" s="545"/>
      <c r="G37" s="545"/>
      <c r="H37" s="545"/>
      <c r="I37" s="546"/>
      <c r="J37" s="221"/>
      <c r="K37" s="547">
        <v>3</v>
      </c>
      <c r="L37" s="547"/>
      <c r="M37" s="547"/>
      <c r="N37" s="547">
        <v>170</v>
      </c>
      <c r="O37" s="547"/>
      <c r="P37" s="548"/>
      <c r="Q37" s="236" t="s">
        <v>1122</v>
      </c>
      <c r="R37" s="549" t="s">
        <v>1123</v>
      </c>
      <c r="S37" s="549"/>
      <c r="T37" s="550"/>
      <c r="U37" s="301" t="s">
        <v>1124</v>
      </c>
      <c r="W37" s="233"/>
      <c r="Y37" s="250"/>
      <c r="Z37" s="503" t="s">
        <v>1203</v>
      </c>
      <c r="AA37" s="503"/>
      <c r="AB37" s="503"/>
      <c r="AC37" s="503"/>
      <c r="AD37" s="503"/>
      <c r="AE37" s="503"/>
      <c r="AF37" s="503"/>
      <c r="AG37" s="503"/>
      <c r="AH37" s="503"/>
      <c r="AI37" s="503"/>
      <c r="AJ37" s="503"/>
      <c r="AK37" s="503"/>
      <c r="AL37" s="503"/>
      <c r="AM37" s="503"/>
      <c r="AN37" s="503"/>
      <c r="AO37" s="503"/>
      <c r="AP37" s="503"/>
      <c r="AQ37" s="503"/>
      <c r="AR37" s="503"/>
      <c r="AS37" s="503"/>
      <c r="AT37" s="504"/>
      <c r="AU37" s="226"/>
      <c r="AV37" s="241">
        <v>17</v>
      </c>
      <c r="AW37" s="242" t="s">
        <v>1138</v>
      </c>
      <c r="AX37" s="243"/>
      <c r="AY37" s="531" t="s">
        <v>1160</v>
      </c>
      <c r="AZ37" s="531"/>
      <c r="BA37" s="531"/>
      <c r="BB37" s="531"/>
      <c r="BC37" s="531"/>
      <c r="BD37" s="244"/>
      <c r="BE37" s="228"/>
    </row>
    <row r="38" spans="1:59" ht="15" customHeight="1">
      <c r="A38" s="273"/>
      <c r="B38" s="281"/>
      <c r="C38" s="245">
        <v>18</v>
      </c>
      <c r="D38" s="246" t="s">
        <v>1041</v>
      </c>
      <c r="E38" s="541" t="s">
        <v>1161</v>
      </c>
      <c r="F38" s="542"/>
      <c r="G38" s="542"/>
      <c r="H38" s="542"/>
      <c r="I38" s="543"/>
      <c r="J38" s="247"/>
      <c r="K38" s="483">
        <v>2</v>
      </c>
      <c r="L38" s="483"/>
      <c r="M38" s="483"/>
      <c r="N38" s="483">
        <v>180</v>
      </c>
      <c r="O38" s="483"/>
      <c r="P38" s="484"/>
      <c r="Q38" s="248" t="s">
        <v>1122</v>
      </c>
      <c r="R38" s="485" t="s">
        <v>1146</v>
      </c>
      <c r="S38" s="485"/>
      <c r="T38" s="486"/>
      <c r="U38" s="302" t="s">
        <v>1124</v>
      </c>
      <c r="W38" s="233"/>
      <c r="Y38" s="250"/>
      <c r="AU38" s="226"/>
      <c r="AV38" s="241">
        <v>18</v>
      </c>
      <c r="AW38" s="242"/>
      <c r="AX38" s="243"/>
      <c r="AY38" s="531" t="s">
        <v>1161</v>
      </c>
      <c r="AZ38" s="531"/>
      <c r="BA38" s="531"/>
      <c r="BB38" s="531"/>
      <c r="BC38" s="531"/>
      <c r="BD38" s="244"/>
      <c r="BE38" s="228"/>
    </row>
    <row r="39" spans="1:59" ht="16.5" customHeight="1">
      <c r="A39" s="273"/>
      <c r="B39" s="281"/>
      <c r="C39" s="261"/>
      <c r="D39" s="353"/>
      <c r="E39" s="354"/>
      <c r="F39" s="354"/>
      <c r="G39" s="354"/>
      <c r="H39" s="354"/>
      <c r="I39" s="354"/>
      <c r="J39" s="353"/>
      <c r="K39" s="76"/>
      <c r="L39" s="76"/>
      <c r="M39" s="76"/>
      <c r="N39" s="76"/>
      <c r="O39" s="76"/>
      <c r="P39" s="76"/>
      <c r="Q39" s="76"/>
      <c r="R39" s="355"/>
      <c r="S39" s="355"/>
      <c r="T39" s="355"/>
      <c r="U39" s="356"/>
      <c r="W39" s="233"/>
      <c r="Y39" s="250"/>
      <c r="Z39" s="325" t="s">
        <v>1211</v>
      </c>
      <c r="AU39" s="226"/>
      <c r="AV39" s="509" t="s">
        <v>1048</v>
      </c>
      <c r="AW39" s="510"/>
      <c r="AX39" s="510"/>
      <c r="AY39" s="510"/>
      <c r="AZ39" s="510"/>
      <c r="BA39" s="510"/>
      <c r="BB39" s="510"/>
      <c r="BC39" s="510"/>
      <c r="BD39" s="511"/>
      <c r="BE39" s="228"/>
    </row>
    <row r="40" spans="1:59" ht="15" customHeight="1">
      <c r="A40" s="273"/>
      <c r="B40" s="281"/>
      <c r="C40" s="490" t="s">
        <v>1031</v>
      </c>
      <c r="D40" s="491"/>
      <c r="E40" s="487" t="s">
        <v>1192</v>
      </c>
      <c r="F40" s="488"/>
      <c r="G40" s="488"/>
      <c r="H40" s="488"/>
      <c r="I40" s="488"/>
      <c r="J40" s="488"/>
      <c r="K40" s="492" t="s">
        <v>977</v>
      </c>
      <c r="L40" s="493"/>
      <c r="M40" s="490" t="s">
        <v>1032</v>
      </c>
      <c r="N40" s="494"/>
      <c r="O40" s="495" t="s">
        <v>1193</v>
      </c>
      <c r="P40" s="496"/>
      <c r="Q40" s="496"/>
      <c r="R40" s="496"/>
      <c r="S40" s="496"/>
      <c r="T40" s="524" t="s">
        <v>1194</v>
      </c>
      <c r="U40" s="525"/>
      <c r="W40" s="233"/>
      <c r="Y40" s="250"/>
      <c r="Z40" s="326" t="s">
        <v>1212</v>
      </c>
      <c r="AA40" s="208"/>
      <c r="AB40" s="208"/>
      <c r="AC40" s="208"/>
      <c r="AD40" s="208"/>
      <c r="AE40" s="208"/>
      <c r="AF40" s="208"/>
      <c r="AG40" s="208"/>
      <c r="AH40" s="208"/>
      <c r="AI40" s="208"/>
      <c r="AJ40" s="208"/>
      <c r="AK40" s="208"/>
      <c r="AL40" s="208"/>
      <c r="AM40" s="208"/>
      <c r="AN40" s="208"/>
      <c r="AO40" s="208"/>
      <c r="AP40" s="208"/>
      <c r="AQ40" s="208"/>
      <c r="AR40" s="208"/>
      <c r="AS40" s="208"/>
      <c r="AT40" s="307"/>
      <c r="AU40" s="226"/>
      <c r="AV40" s="512">
        <v>15</v>
      </c>
      <c r="AW40" s="513"/>
      <c r="AX40" s="251"/>
      <c r="AY40" s="514" t="s">
        <v>1157</v>
      </c>
      <c r="AZ40" s="514"/>
      <c r="BA40" s="514"/>
      <c r="BB40" s="514"/>
      <c r="BC40" s="514"/>
      <c r="BD40" s="252"/>
      <c r="BE40" s="228"/>
    </row>
    <row r="41" spans="1:59" ht="15" customHeight="1" thickBot="1">
      <c r="A41" s="282"/>
      <c r="B41" s="76"/>
      <c r="C41" s="490" t="s">
        <v>1296</v>
      </c>
      <c r="D41" s="491"/>
      <c r="E41" s="487" t="s">
        <v>1192</v>
      </c>
      <c r="F41" s="488"/>
      <c r="G41" s="488"/>
      <c r="H41" s="488"/>
      <c r="I41" s="488"/>
      <c r="J41" s="488"/>
      <c r="K41" s="552" t="s">
        <v>1290</v>
      </c>
      <c r="L41" s="553"/>
      <c r="M41" s="490" t="s">
        <v>1296</v>
      </c>
      <c r="N41" s="494"/>
      <c r="O41" s="495" t="s">
        <v>1193</v>
      </c>
      <c r="P41" s="496"/>
      <c r="Q41" s="496"/>
      <c r="R41" s="496"/>
      <c r="S41" s="496"/>
      <c r="T41" s="526" t="s">
        <v>1297</v>
      </c>
      <c r="U41" s="527"/>
      <c r="W41" s="233"/>
      <c r="Y41" s="250"/>
      <c r="AU41" s="226"/>
      <c r="AV41" s="505">
        <v>17</v>
      </c>
      <c r="AW41" s="506"/>
      <c r="AX41" s="254"/>
      <c r="AY41" s="507" t="s">
        <v>1167</v>
      </c>
      <c r="AZ41" s="507"/>
      <c r="BA41" s="507"/>
      <c r="BB41" s="507"/>
      <c r="BC41" s="507"/>
      <c r="BD41" s="255"/>
      <c r="BE41" s="228"/>
    </row>
    <row r="42" spans="1:59" ht="15" customHeight="1">
      <c r="A42" s="282"/>
      <c r="B42" s="76"/>
      <c r="C42" s="490" t="s">
        <v>1298</v>
      </c>
      <c r="D42" s="491"/>
      <c r="E42" s="487" t="s">
        <v>1299</v>
      </c>
      <c r="F42" s="488"/>
      <c r="G42" s="488"/>
      <c r="H42" s="488"/>
      <c r="I42" s="488"/>
      <c r="J42" s="488"/>
      <c r="K42" s="528" t="s">
        <v>1300</v>
      </c>
      <c r="L42" s="529"/>
      <c r="M42" s="529"/>
      <c r="N42" s="529"/>
      <c r="O42" s="529"/>
      <c r="P42" s="529"/>
      <c r="Q42" s="529"/>
      <c r="R42" s="529"/>
      <c r="S42" s="529"/>
      <c r="T42" s="529"/>
      <c r="U42" s="530"/>
      <c r="W42" s="233"/>
      <c r="AU42" s="226"/>
      <c r="AV42" s="256"/>
      <c r="AW42" s="256"/>
      <c r="AX42" s="257"/>
      <c r="AY42" s="257"/>
      <c r="AZ42" s="257"/>
      <c r="BA42" s="257"/>
      <c r="BB42" s="257"/>
      <c r="BC42" s="257"/>
      <c r="BD42" s="257"/>
      <c r="BE42" s="228"/>
    </row>
    <row r="43" spans="1:59" ht="15" customHeight="1">
      <c r="A43" s="282"/>
      <c r="B43" s="76"/>
      <c r="C43" s="551" t="s">
        <v>1163</v>
      </c>
      <c r="D43" s="551"/>
      <c r="E43" s="551"/>
      <c r="F43" s="551"/>
      <c r="G43" s="551"/>
      <c r="H43" s="551"/>
      <c r="I43" s="551"/>
      <c r="J43" s="551"/>
      <c r="K43" s="551"/>
      <c r="L43" s="551"/>
      <c r="M43" s="551"/>
      <c r="N43" s="551"/>
      <c r="O43" s="551"/>
      <c r="P43" s="551"/>
      <c r="Q43" s="551"/>
      <c r="R43" s="551"/>
      <c r="S43" s="551"/>
      <c r="T43" s="551"/>
      <c r="U43" s="551"/>
      <c r="W43" s="233"/>
      <c r="Z43" s="205"/>
      <c r="AA43" s="303"/>
      <c r="AB43" s="303"/>
      <c r="AC43" s="303"/>
      <c r="AD43" s="303"/>
      <c r="AE43" s="303"/>
      <c r="AF43" s="303"/>
      <c r="AG43" s="303"/>
      <c r="AH43" s="303"/>
      <c r="AI43" s="303"/>
      <c r="AJ43" s="303"/>
      <c r="AK43" s="303"/>
      <c r="AL43" s="303"/>
      <c r="AM43" s="303"/>
      <c r="AN43" s="303"/>
      <c r="AO43" s="303"/>
      <c r="AP43" s="303"/>
      <c r="AQ43" s="303"/>
      <c r="AR43" s="303"/>
      <c r="AS43" s="303"/>
      <c r="AT43" s="303"/>
      <c r="AU43" s="258"/>
      <c r="AV43" s="259"/>
      <c r="AW43" s="259"/>
      <c r="AX43" s="259"/>
      <c r="AY43" s="259"/>
      <c r="AZ43" s="259"/>
      <c r="BA43" s="259"/>
      <c r="BB43" s="259"/>
      <c r="BC43" s="259"/>
      <c r="BD43" s="259"/>
      <c r="BE43" s="260"/>
    </row>
    <row r="44" spans="1:59" ht="15" customHeight="1">
      <c r="A44" s="282"/>
      <c r="B44" s="76"/>
      <c r="C44" s="489" t="s">
        <v>1164</v>
      </c>
      <c r="D44" s="489"/>
      <c r="E44" s="489"/>
      <c r="F44" s="489"/>
      <c r="G44" s="489"/>
      <c r="H44" s="489"/>
      <c r="I44" s="489"/>
      <c r="J44" s="489"/>
      <c r="K44" s="489"/>
      <c r="L44" s="489"/>
      <c r="M44" s="489"/>
      <c r="N44" s="489"/>
      <c r="O44" s="489"/>
      <c r="P44" s="489"/>
      <c r="Q44" s="489"/>
      <c r="R44" s="489"/>
      <c r="S44" s="489"/>
      <c r="T44" s="489"/>
      <c r="U44" s="489"/>
      <c r="W44" s="233"/>
      <c r="Z44" s="205"/>
    </row>
    <row r="45" spans="1:59" ht="15" customHeight="1" thickBot="1">
      <c r="A45" s="282"/>
      <c r="B45" s="76"/>
      <c r="C45" s="508" t="s">
        <v>1165</v>
      </c>
      <c r="D45" s="508"/>
      <c r="E45" s="508"/>
      <c r="F45" s="508"/>
      <c r="G45" s="508"/>
      <c r="H45" s="508"/>
      <c r="I45" s="508"/>
      <c r="J45" s="508"/>
      <c r="K45" s="508"/>
      <c r="L45" s="508"/>
      <c r="M45" s="508"/>
      <c r="N45" s="508"/>
      <c r="O45" s="508"/>
      <c r="P45" s="508"/>
      <c r="Q45" s="508"/>
      <c r="R45" s="508"/>
      <c r="S45" s="508"/>
      <c r="T45" s="508"/>
      <c r="U45" s="508"/>
      <c r="W45" s="233"/>
      <c r="Z45" s="205"/>
      <c r="AV45" s="502" t="s">
        <v>1170</v>
      </c>
      <c r="AW45" s="502"/>
      <c r="AX45" s="502"/>
      <c r="AY45" s="502"/>
      <c r="AZ45" s="502"/>
      <c r="BA45" s="502"/>
      <c r="BB45" s="502"/>
      <c r="BC45" s="502"/>
      <c r="BD45" s="502"/>
      <c r="BE45" s="502"/>
      <c r="BF45" s="502"/>
      <c r="BG45" s="502"/>
    </row>
    <row r="46" spans="1:59" ht="15" customHeight="1">
      <c r="A46" s="282"/>
      <c r="B46" s="76"/>
      <c r="C46" s="540" t="s">
        <v>1166</v>
      </c>
      <c r="D46" s="540"/>
      <c r="E46" s="540"/>
      <c r="F46" s="540"/>
      <c r="G46" s="540"/>
      <c r="H46" s="540"/>
      <c r="I46" s="540"/>
      <c r="J46" s="540"/>
      <c r="K46" s="540"/>
      <c r="L46" s="540"/>
      <c r="M46" s="540"/>
      <c r="N46" s="540"/>
      <c r="O46" s="540"/>
      <c r="P46" s="540"/>
      <c r="Q46" s="540"/>
      <c r="R46" s="540"/>
      <c r="S46" s="540"/>
      <c r="T46" s="540"/>
      <c r="U46" s="540"/>
      <c r="W46" s="233"/>
      <c r="Z46" s="205"/>
      <c r="AA46" s="515" t="s">
        <v>1213</v>
      </c>
      <c r="AB46" s="516"/>
      <c r="AC46" s="516"/>
      <c r="AD46" s="516"/>
      <c r="AE46" s="516"/>
      <c r="AF46" s="516"/>
      <c r="AG46" s="516"/>
      <c r="AH46" s="516"/>
      <c r="AI46" s="516"/>
      <c r="AJ46" s="516"/>
      <c r="AK46" s="516"/>
      <c r="AL46" s="516"/>
      <c r="AM46" s="516"/>
      <c r="AN46" s="516"/>
      <c r="AO46" s="516"/>
      <c r="AP46" s="516"/>
      <c r="AQ46" s="516"/>
      <c r="AR46" s="516"/>
      <c r="AS46" s="516"/>
      <c r="AT46" s="517"/>
      <c r="AV46" s="502"/>
      <c r="AW46" s="502"/>
      <c r="AX46" s="502"/>
      <c r="AY46" s="502"/>
      <c r="AZ46" s="502"/>
      <c r="BA46" s="502"/>
      <c r="BB46" s="502"/>
      <c r="BC46" s="502"/>
      <c r="BD46" s="502"/>
      <c r="BE46" s="502"/>
      <c r="BF46" s="502"/>
      <c r="BG46" s="502"/>
    </row>
    <row r="47" spans="1:59" ht="15" customHeight="1">
      <c r="A47" s="282"/>
      <c r="B47" s="76"/>
      <c r="C47" s="253"/>
      <c r="D47" s="253"/>
      <c r="E47" s="253"/>
      <c r="F47" s="253"/>
      <c r="G47" s="253"/>
      <c r="H47" s="253"/>
      <c r="I47" s="253"/>
      <c r="J47" s="253"/>
      <c r="K47" s="253"/>
      <c r="L47" s="253"/>
      <c r="M47" s="253"/>
      <c r="N47" s="253"/>
      <c r="O47" s="253"/>
      <c r="P47" s="253"/>
      <c r="Q47" s="253"/>
      <c r="R47" s="253"/>
      <c r="S47" s="253"/>
      <c r="T47" s="253"/>
      <c r="U47" s="253"/>
      <c r="W47" s="233"/>
      <c r="AA47" s="518"/>
      <c r="AB47" s="519"/>
      <c r="AC47" s="519"/>
      <c r="AD47" s="519"/>
      <c r="AE47" s="519"/>
      <c r="AF47" s="519"/>
      <c r="AG47" s="519"/>
      <c r="AH47" s="519"/>
      <c r="AI47" s="519"/>
      <c r="AJ47" s="519"/>
      <c r="AK47" s="519"/>
      <c r="AL47" s="519"/>
      <c r="AM47" s="519"/>
      <c r="AN47" s="519"/>
      <c r="AO47" s="519"/>
      <c r="AP47" s="519"/>
      <c r="AQ47" s="519"/>
      <c r="AR47" s="519"/>
      <c r="AS47" s="519"/>
      <c r="AT47" s="520"/>
      <c r="AV47" s="502"/>
      <c r="AW47" s="502"/>
      <c r="AX47" s="502"/>
      <c r="AY47" s="502"/>
      <c r="AZ47" s="502"/>
      <c r="BA47" s="502"/>
      <c r="BB47" s="502"/>
      <c r="BC47" s="502"/>
      <c r="BD47" s="502"/>
      <c r="BE47" s="502"/>
      <c r="BF47" s="502"/>
      <c r="BG47" s="502"/>
    </row>
    <row r="48" spans="1:59" ht="15" customHeight="1">
      <c r="A48" s="282"/>
      <c r="B48" s="76"/>
      <c r="C48" s="489" t="s">
        <v>1168</v>
      </c>
      <c r="D48" s="489"/>
      <c r="E48" s="489"/>
      <c r="F48" s="489"/>
      <c r="G48" s="489"/>
      <c r="H48" s="489"/>
      <c r="I48" s="489"/>
      <c r="J48" s="489"/>
      <c r="K48" s="489"/>
      <c r="L48" s="489"/>
      <c r="M48" s="489"/>
      <c r="N48" s="489"/>
      <c r="O48" s="489"/>
      <c r="P48" s="489"/>
      <c r="Q48" s="489"/>
      <c r="R48" s="489"/>
      <c r="S48" s="489"/>
      <c r="T48" s="489"/>
      <c r="U48" s="489"/>
      <c r="W48" s="233"/>
      <c r="AA48" s="518"/>
      <c r="AB48" s="519"/>
      <c r="AC48" s="519"/>
      <c r="AD48" s="519"/>
      <c r="AE48" s="519"/>
      <c r="AF48" s="519"/>
      <c r="AG48" s="519"/>
      <c r="AH48" s="519"/>
      <c r="AI48" s="519"/>
      <c r="AJ48" s="519"/>
      <c r="AK48" s="519"/>
      <c r="AL48" s="519"/>
      <c r="AM48" s="519"/>
      <c r="AN48" s="519"/>
      <c r="AO48" s="519"/>
      <c r="AP48" s="519"/>
      <c r="AQ48" s="519"/>
      <c r="AR48" s="519"/>
      <c r="AS48" s="519"/>
      <c r="AT48" s="520"/>
      <c r="AV48" s="502"/>
      <c r="AW48" s="502"/>
      <c r="AX48" s="502"/>
      <c r="AY48" s="502"/>
      <c r="AZ48" s="502"/>
      <c r="BA48" s="502"/>
      <c r="BB48" s="502"/>
      <c r="BC48" s="502"/>
      <c r="BD48" s="502"/>
      <c r="BE48" s="502"/>
      <c r="BF48" s="502"/>
      <c r="BG48" s="502"/>
    </row>
    <row r="49" spans="1:59" ht="15" customHeight="1">
      <c r="A49" s="282"/>
      <c r="B49" s="76"/>
      <c r="C49" s="489" t="s">
        <v>1169</v>
      </c>
      <c r="D49" s="489"/>
      <c r="E49" s="489"/>
      <c r="F49" s="489"/>
      <c r="G49" s="489"/>
      <c r="H49" s="489"/>
      <c r="I49" s="489"/>
      <c r="J49" s="489"/>
      <c r="K49" s="489"/>
      <c r="L49" s="489"/>
      <c r="M49" s="489"/>
      <c r="N49" s="489"/>
      <c r="O49" s="489"/>
      <c r="P49" s="489"/>
      <c r="Q49" s="489"/>
      <c r="R49" s="489"/>
      <c r="S49" s="489"/>
      <c r="T49" s="489"/>
      <c r="U49" s="489"/>
      <c r="V49" s="237"/>
      <c r="W49" s="233"/>
      <c r="AA49" s="518"/>
      <c r="AB49" s="519"/>
      <c r="AC49" s="519"/>
      <c r="AD49" s="519"/>
      <c r="AE49" s="519"/>
      <c r="AF49" s="519"/>
      <c r="AG49" s="519"/>
      <c r="AH49" s="519"/>
      <c r="AI49" s="519"/>
      <c r="AJ49" s="519"/>
      <c r="AK49" s="519"/>
      <c r="AL49" s="519"/>
      <c r="AM49" s="519"/>
      <c r="AN49" s="519"/>
      <c r="AO49" s="519"/>
      <c r="AP49" s="519"/>
      <c r="AQ49" s="519"/>
      <c r="AR49" s="519"/>
      <c r="AS49" s="519"/>
      <c r="AT49" s="520"/>
      <c r="AV49" s="502"/>
      <c r="AW49" s="502"/>
      <c r="AX49" s="502"/>
      <c r="AY49" s="502"/>
      <c r="AZ49" s="502"/>
      <c r="BA49" s="502"/>
      <c r="BB49" s="502"/>
      <c r="BC49" s="502"/>
      <c r="BD49" s="502"/>
      <c r="BE49" s="502"/>
      <c r="BF49" s="502"/>
      <c r="BG49" s="502"/>
    </row>
    <row r="50" spans="1:59" ht="15" customHeight="1" thickBot="1">
      <c r="A50" s="282"/>
      <c r="B50" s="76"/>
      <c r="C50" s="261"/>
      <c r="D50" s="261"/>
      <c r="E50" s="261"/>
      <c r="F50" s="261"/>
      <c r="G50" s="500"/>
      <c r="H50" s="500"/>
      <c r="I50" s="500"/>
      <c r="J50" s="501"/>
      <c r="K50" s="501"/>
      <c r="L50" s="501"/>
      <c r="M50" s="500"/>
      <c r="N50" s="500"/>
      <c r="O50" s="500"/>
      <c r="P50" s="500"/>
      <c r="Q50" s="500"/>
      <c r="R50" s="261"/>
      <c r="S50" s="261"/>
      <c r="T50" s="261"/>
      <c r="U50" s="261"/>
      <c r="V50" s="237"/>
      <c r="W50" s="233"/>
      <c r="AA50" s="521"/>
      <c r="AB50" s="522"/>
      <c r="AC50" s="522"/>
      <c r="AD50" s="522"/>
      <c r="AE50" s="522"/>
      <c r="AF50" s="522"/>
      <c r="AG50" s="522"/>
      <c r="AH50" s="522"/>
      <c r="AI50" s="522"/>
      <c r="AJ50" s="522"/>
      <c r="AK50" s="522"/>
      <c r="AL50" s="522"/>
      <c r="AM50" s="522"/>
      <c r="AN50" s="522"/>
      <c r="AO50" s="522"/>
      <c r="AP50" s="522"/>
      <c r="AQ50" s="522"/>
      <c r="AR50" s="522"/>
      <c r="AS50" s="522"/>
      <c r="AT50" s="523"/>
    </row>
    <row r="51" spans="1:59" ht="15" customHeight="1">
      <c r="A51" s="282"/>
      <c r="B51" s="76"/>
      <c r="C51" s="261"/>
      <c r="D51" s="261"/>
      <c r="E51" s="261"/>
      <c r="F51" s="261"/>
      <c r="G51" s="261"/>
      <c r="H51" s="261"/>
      <c r="I51" s="261"/>
      <c r="J51" s="261"/>
      <c r="K51" s="497">
        <v>44666</v>
      </c>
      <c r="L51" s="498"/>
      <c r="M51" s="498"/>
      <c r="N51" s="498"/>
      <c r="O51" s="498"/>
      <c r="P51" s="498"/>
      <c r="Q51" s="498"/>
      <c r="R51" s="499"/>
      <c r="S51" s="261"/>
      <c r="T51" s="237"/>
      <c r="U51" s="237"/>
      <c r="V51" s="237"/>
      <c r="W51" s="233"/>
    </row>
    <row r="52" spans="1:59" ht="15" customHeight="1">
      <c r="A52" s="249"/>
      <c r="B52" s="99"/>
      <c r="C52" s="261"/>
      <c r="D52" s="261"/>
      <c r="E52" s="261"/>
      <c r="F52" s="261"/>
      <c r="G52" s="261"/>
      <c r="H52" s="261"/>
      <c r="I52" s="261"/>
      <c r="J52" s="261"/>
      <c r="K52" s="261"/>
      <c r="L52" s="261"/>
      <c r="M52" s="261"/>
      <c r="N52" s="261"/>
      <c r="O52" s="261"/>
      <c r="P52" s="261"/>
      <c r="Q52" s="261"/>
      <c r="R52" s="261"/>
      <c r="S52" s="261"/>
      <c r="T52" s="237"/>
      <c r="U52" s="237"/>
      <c r="V52" s="237"/>
      <c r="W52" s="233"/>
    </row>
    <row r="53" spans="1:59" ht="15" customHeight="1">
      <c r="A53" s="249"/>
      <c r="B53" s="99"/>
      <c r="C53" s="261"/>
      <c r="D53" s="261"/>
      <c r="E53" s="480" t="s">
        <v>1195</v>
      </c>
      <c r="F53" s="481"/>
      <c r="G53" s="481"/>
      <c r="H53" s="481"/>
      <c r="I53" s="482"/>
      <c r="J53" s="474" t="s">
        <v>1171</v>
      </c>
      <c r="K53" s="475"/>
      <c r="L53" s="476"/>
      <c r="M53" s="477" t="s">
        <v>1200</v>
      </c>
      <c r="N53" s="478"/>
      <c r="O53" s="478"/>
      <c r="P53" s="478"/>
      <c r="Q53" s="479"/>
      <c r="R53" s="261"/>
      <c r="S53" s="261" t="s">
        <v>1034</v>
      </c>
      <c r="T53" s="237"/>
      <c r="U53" s="237"/>
      <c r="V53" s="237"/>
      <c r="W53" s="233"/>
    </row>
    <row r="54" spans="1:59" ht="15" customHeight="1">
      <c r="A54" s="262"/>
      <c r="B54" s="263"/>
      <c r="C54" s="264"/>
      <c r="D54" s="264"/>
      <c r="E54" s="264"/>
      <c r="F54" s="264"/>
      <c r="G54" s="264"/>
      <c r="H54" s="264"/>
      <c r="I54" s="264"/>
      <c r="J54" s="264"/>
      <c r="K54" s="264"/>
      <c r="L54" s="264"/>
      <c r="M54" s="264"/>
      <c r="N54" s="264"/>
      <c r="O54" s="264"/>
      <c r="P54" s="264"/>
      <c r="Q54" s="264"/>
      <c r="R54" s="264"/>
      <c r="S54" s="264"/>
      <c r="T54" s="264"/>
      <c r="U54" s="264"/>
      <c r="V54" s="264"/>
      <c r="W54" s="265"/>
    </row>
  </sheetData>
  <mergeCells count="188">
    <mergeCell ref="E21:I21"/>
    <mergeCell ref="Z37:AT37"/>
    <mergeCell ref="N36:P36"/>
    <mergeCell ref="R36:T36"/>
    <mergeCell ref="R35:T35"/>
    <mergeCell ref="K21:M21"/>
    <mergeCell ref="N21:P21"/>
    <mergeCell ref="R21:T21"/>
    <mergeCell ref="AC21:AD22"/>
    <mergeCell ref="Z33:AT33"/>
    <mergeCell ref="E36:I36"/>
    <mergeCell ref="K36:M36"/>
    <mergeCell ref="E37:I37"/>
    <mergeCell ref="AU2:BE3"/>
    <mergeCell ref="P5:X5"/>
    <mergeCell ref="AX5:AY6"/>
    <mergeCell ref="AZ5:BJ6"/>
    <mergeCell ref="C15:D15"/>
    <mergeCell ref="N11:Q11"/>
    <mergeCell ref="R11:U11"/>
    <mergeCell ref="V11:W11"/>
    <mergeCell ref="AA11:AN12"/>
    <mergeCell ref="AV8:BI12"/>
    <mergeCell ref="AC13:AD14"/>
    <mergeCell ref="AE13:AL14"/>
    <mergeCell ref="K15:M15"/>
    <mergeCell ref="E15:J15"/>
    <mergeCell ref="N15:Q15"/>
    <mergeCell ref="R15:U15"/>
    <mergeCell ref="D10:U10"/>
    <mergeCell ref="B2:V3"/>
    <mergeCell ref="AA2:AN3"/>
    <mergeCell ref="C9:U9"/>
    <mergeCell ref="V9:W9"/>
    <mergeCell ref="V10:W10"/>
    <mergeCell ref="K11:M11"/>
    <mergeCell ref="AV18:BD18"/>
    <mergeCell ref="E19:I19"/>
    <mergeCell ref="K19:M19"/>
    <mergeCell ref="AU13:BE15"/>
    <mergeCell ref="Q17:U17"/>
    <mergeCell ref="C13:U13"/>
    <mergeCell ref="AV19:AW19"/>
    <mergeCell ref="AX19:BC19"/>
    <mergeCell ref="E20:I20"/>
    <mergeCell ref="K20:M20"/>
    <mergeCell ref="AX20:BD20"/>
    <mergeCell ref="C18:D18"/>
    <mergeCell ref="E18:I18"/>
    <mergeCell ref="K18:M18"/>
    <mergeCell ref="C16:D17"/>
    <mergeCell ref="I16:M16"/>
    <mergeCell ref="N16:P16"/>
    <mergeCell ref="Q16:U16"/>
    <mergeCell ref="AA19:AN20"/>
    <mergeCell ref="F14:G14"/>
    <mergeCell ref="E17:M17"/>
    <mergeCell ref="AE15:AL16"/>
    <mergeCell ref="AE17:AL17"/>
    <mergeCell ref="N17:P17"/>
    <mergeCell ref="AY25:BC25"/>
    <mergeCell ref="E26:I26"/>
    <mergeCell ref="K26:M26"/>
    <mergeCell ref="N26:P26"/>
    <mergeCell ref="R26:T26"/>
    <mergeCell ref="AY26:BC26"/>
    <mergeCell ref="AE21:AL22"/>
    <mergeCell ref="E22:I22"/>
    <mergeCell ref="E23:I23"/>
    <mergeCell ref="K23:M23"/>
    <mergeCell ref="N23:P23"/>
    <mergeCell ref="R23:T23"/>
    <mergeCell ref="AE23:AL24"/>
    <mergeCell ref="AY23:BC23"/>
    <mergeCell ref="E24:I24"/>
    <mergeCell ref="K24:M24"/>
    <mergeCell ref="N24:P24"/>
    <mergeCell ref="R24:T24"/>
    <mergeCell ref="AY24:BC24"/>
    <mergeCell ref="K22:M22"/>
    <mergeCell ref="AY21:BC21"/>
    <mergeCell ref="N22:P22"/>
    <mergeCell ref="R22:T22"/>
    <mergeCell ref="AY22:BC22"/>
    <mergeCell ref="AY27:BC27"/>
    <mergeCell ref="E28:I28"/>
    <mergeCell ref="K28:M28"/>
    <mergeCell ref="N28:P28"/>
    <mergeCell ref="R28:T28"/>
    <mergeCell ref="AY28:BC28"/>
    <mergeCell ref="Z28:AS29"/>
    <mergeCell ref="E29:I29"/>
    <mergeCell ref="K29:M29"/>
    <mergeCell ref="N29:P29"/>
    <mergeCell ref="R29:T29"/>
    <mergeCell ref="AY29:BC29"/>
    <mergeCell ref="E27:I27"/>
    <mergeCell ref="AY30:BC30"/>
    <mergeCell ref="E31:I31"/>
    <mergeCell ref="K31:M31"/>
    <mergeCell ref="N31:P31"/>
    <mergeCell ref="R31:T31"/>
    <mergeCell ref="AY31:BC31"/>
    <mergeCell ref="K32:M32"/>
    <mergeCell ref="N32:P32"/>
    <mergeCell ref="R32:T32"/>
    <mergeCell ref="AY32:BC32"/>
    <mergeCell ref="Y30:AC30"/>
    <mergeCell ref="E30:I30"/>
    <mergeCell ref="K30:M30"/>
    <mergeCell ref="N30:P30"/>
    <mergeCell ref="R30:T30"/>
    <mergeCell ref="Z31:AT31"/>
    <mergeCell ref="Z32:AT32"/>
    <mergeCell ref="E32:I32"/>
    <mergeCell ref="AY35:BC35"/>
    <mergeCell ref="AY36:BC36"/>
    <mergeCell ref="AY33:BC33"/>
    <mergeCell ref="E34:I34"/>
    <mergeCell ref="K34:M34"/>
    <mergeCell ref="N34:P34"/>
    <mergeCell ref="R34:T34"/>
    <mergeCell ref="AY34:BC34"/>
    <mergeCell ref="Z34:AT34"/>
    <mergeCell ref="E33:I33"/>
    <mergeCell ref="K33:M33"/>
    <mergeCell ref="N33:P33"/>
    <mergeCell ref="R33:T33"/>
    <mergeCell ref="N18:U18"/>
    <mergeCell ref="C19:D19"/>
    <mergeCell ref="N19:U19"/>
    <mergeCell ref="N20:Q20"/>
    <mergeCell ref="R20:U20"/>
    <mergeCell ref="C46:U46"/>
    <mergeCell ref="E38:I38"/>
    <mergeCell ref="E35:I35"/>
    <mergeCell ref="K35:M35"/>
    <mergeCell ref="N35:P35"/>
    <mergeCell ref="K37:M37"/>
    <mergeCell ref="N37:P37"/>
    <mergeCell ref="R37:T37"/>
    <mergeCell ref="K27:M27"/>
    <mergeCell ref="N27:P27"/>
    <mergeCell ref="R27:T27"/>
    <mergeCell ref="E25:I25"/>
    <mergeCell ref="K25:M25"/>
    <mergeCell ref="C43:U43"/>
    <mergeCell ref="K41:L41"/>
    <mergeCell ref="M41:N41"/>
    <mergeCell ref="O41:S41"/>
    <mergeCell ref="N25:P25"/>
    <mergeCell ref="R25:T25"/>
    <mergeCell ref="AV45:BG49"/>
    <mergeCell ref="Z36:AT36"/>
    <mergeCell ref="AV41:AW41"/>
    <mergeCell ref="AY41:BC41"/>
    <mergeCell ref="C44:U44"/>
    <mergeCell ref="C45:U45"/>
    <mergeCell ref="AV39:BD39"/>
    <mergeCell ref="AV40:AW40"/>
    <mergeCell ref="AY40:BC40"/>
    <mergeCell ref="AA46:AT50"/>
    <mergeCell ref="T40:U40"/>
    <mergeCell ref="T41:U41"/>
    <mergeCell ref="K42:U42"/>
    <mergeCell ref="AY37:BC37"/>
    <mergeCell ref="AY38:BC38"/>
    <mergeCell ref="J53:L53"/>
    <mergeCell ref="M53:Q53"/>
    <mergeCell ref="E53:I53"/>
    <mergeCell ref="K38:M38"/>
    <mergeCell ref="N38:P38"/>
    <mergeCell ref="R38:T38"/>
    <mergeCell ref="E42:J42"/>
    <mergeCell ref="C48:U48"/>
    <mergeCell ref="C49:U49"/>
    <mergeCell ref="E41:J41"/>
    <mergeCell ref="C42:D42"/>
    <mergeCell ref="C40:D40"/>
    <mergeCell ref="E40:J40"/>
    <mergeCell ref="K40:L40"/>
    <mergeCell ref="M40:N40"/>
    <mergeCell ref="O40:S40"/>
    <mergeCell ref="C41:D41"/>
    <mergeCell ref="K51:R51"/>
    <mergeCell ref="G50:I50"/>
    <mergeCell ref="J50:L50"/>
    <mergeCell ref="M50:Q50"/>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61"/>
  <sheetViews>
    <sheetView tabSelected="1" workbookViewId="0">
      <selection activeCell="E6" sqref="E6"/>
    </sheetView>
  </sheetViews>
  <sheetFormatPr baseColWidth="10" defaultColWidth="8.83203125" defaultRowHeight="14"/>
  <cols>
    <col min="10" max="10" width="2.1640625" style="333" customWidth="1"/>
    <col min="11" max="11" width="7.33203125" style="333" customWidth="1"/>
    <col min="12" max="12" width="3.5" style="333" customWidth="1"/>
    <col min="13" max="13" width="7.33203125" style="333" customWidth="1"/>
    <col min="14" max="14" width="3.6640625" style="333" customWidth="1"/>
    <col min="15" max="15" width="7.33203125" style="333" customWidth="1"/>
    <col min="16" max="16" width="2.6640625" style="333" customWidth="1"/>
    <col min="17" max="17" width="7.33203125" style="333" customWidth="1"/>
    <col min="18" max="18" width="2.1640625" style="333" customWidth="1"/>
    <col min="19" max="19" width="9" style="332" customWidth="1"/>
  </cols>
  <sheetData>
    <row r="1" spans="1:19">
      <c r="B1" s="16"/>
      <c r="C1" t="s">
        <v>1174</v>
      </c>
      <c r="F1" s="14"/>
      <c r="G1" t="s">
        <v>1175</v>
      </c>
      <c r="J1" s="669" t="s">
        <v>1236</v>
      </c>
      <c r="K1" s="669"/>
      <c r="L1" s="669"/>
      <c r="M1" s="669"/>
      <c r="N1" s="669"/>
      <c r="O1" s="669"/>
      <c r="P1" s="669"/>
      <c r="Q1" s="669"/>
      <c r="R1" s="669"/>
      <c r="S1" s="669"/>
    </row>
    <row r="2" spans="1:19">
      <c r="J2" s="676" t="s">
        <v>1234</v>
      </c>
      <c r="K2" s="676"/>
      <c r="L2" s="677" t="s">
        <v>1235</v>
      </c>
      <c r="M2" s="677"/>
      <c r="N2" s="678" t="s">
        <v>1237</v>
      </c>
      <c r="O2" s="678"/>
      <c r="P2" s="668" t="s">
        <v>1238</v>
      </c>
      <c r="Q2" s="668"/>
      <c r="R2" s="331"/>
    </row>
    <row r="3" spans="1:19">
      <c r="A3" t="s">
        <v>1283</v>
      </c>
      <c r="B3" s="312" t="s">
        <v>1315</v>
      </c>
      <c r="J3" s="334">
        <v>1</v>
      </c>
      <c r="K3" s="334" t="s">
        <v>9</v>
      </c>
      <c r="L3" s="334">
        <v>44</v>
      </c>
      <c r="M3" s="334" t="s">
        <v>222</v>
      </c>
      <c r="N3" s="334">
        <v>104</v>
      </c>
      <c r="O3" s="334" t="s">
        <v>501</v>
      </c>
      <c r="P3" s="334">
        <v>158</v>
      </c>
      <c r="Q3" s="334" t="s">
        <v>754</v>
      </c>
    </row>
    <row r="4" spans="1:19">
      <c r="A4" t="s">
        <v>941</v>
      </c>
      <c r="B4" s="312">
        <v>8</v>
      </c>
      <c r="C4" t="s">
        <v>941</v>
      </c>
      <c r="J4" s="334">
        <v>2</v>
      </c>
      <c r="K4" s="334" t="s">
        <v>15</v>
      </c>
      <c r="L4" s="334">
        <v>45</v>
      </c>
      <c r="M4" s="334" t="s">
        <v>227</v>
      </c>
      <c r="N4" s="334">
        <v>105</v>
      </c>
      <c r="O4" s="334" t="s">
        <v>506</v>
      </c>
      <c r="P4" s="334">
        <v>159</v>
      </c>
      <c r="Q4" s="334" t="s">
        <v>759</v>
      </c>
    </row>
    <row r="5" spans="1:19">
      <c r="D5" s="19"/>
      <c r="J5" s="334">
        <v>3</v>
      </c>
      <c r="K5" s="334" t="s">
        <v>20</v>
      </c>
      <c r="L5" s="334">
        <v>46</v>
      </c>
      <c r="M5" s="334" t="s">
        <v>232</v>
      </c>
      <c r="N5" s="334">
        <v>106</v>
      </c>
      <c r="O5" s="334" t="s">
        <v>511</v>
      </c>
      <c r="P5" s="334">
        <v>160</v>
      </c>
      <c r="Q5" s="334" t="s">
        <v>764</v>
      </c>
    </row>
    <row r="6" spans="1:19">
      <c r="C6" s="19" t="s">
        <v>945</v>
      </c>
      <c r="J6" s="334">
        <v>4</v>
      </c>
      <c r="K6" s="334" t="s">
        <v>25</v>
      </c>
      <c r="L6" s="334">
        <v>47</v>
      </c>
      <c r="M6" s="334" t="s">
        <v>237</v>
      </c>
      <c r="N6" s="334">
        <v>107</v>
      </c>
      <c r="O6" s="334" t="s">
        <v>516</v>
      </c>
      <c r="P6" s="334">
        <v>161</v>
      </c>
      <c r="Q6" s="334" t="s">
        <v>769</v>
      </c>
    </row>
    <row r="7" spans="1:19">
      <c r="A7" t="s">
        <v>942</v>
      </c>
      <c r="B7" s="14" t="str">
        <f>IF(C7="","",(VLOOKUP(C7,$D$7:$E$8,2)))</f>
        <v/>
      </c>
      <c r="C7" s="313"/>
      <c r="D7">
        <v>1</v>
      </c>
      <c r="E7" t="s">
        <v>943</v>
      </c>
      <c r="J7" s="334">
        <v>5</v>
      </c>
      <c r="K7" s="334" t="s">
        <v>30</v>
      </c>
      <c r="L7" s="334">
        <v>48</v>
      </c>
      <c r="M7" s="334" t="s">
        <v>242</v>
      </c>
      <c r="N7" s="334">
        <v>108</v>
      </c>
      <c r="O7" s="334" t="s">
        <v>521</v>
      </c>
      <c r="P7" s="334">
        <v>162</v>
      </c>
      <c r="Q7" s="334" t="s">
        <v>774</v>
      </c>
    </row>
    <row r="8" spans="1:19">
      <c r="D8">
        <v>2</v>
      </c>
      <c r="E8" t="s">
        <v>944</v>
      </c>
      <c r="F8" s="284"/>
      <c r="J8" s="334">
        <v>6</v>
      </c>
      <c r="K8" s="334" t="s">
        <v>35</v>
      </c>
      <c r="L8" s="334">
        <v>49</v>
      </c>
      <c r="M8" s="334" t="s">
        <v>247</v>
      </c>
      <c r="N8" s="334">
        <v>109</v>
      </c>
      <c r="O8" s="334" t="s">
        <v>526</v>
      </c>
      <c r="P8" s="334">
        <v>163</v>
      </c>
      <c r="Q8" s="334" t="s">
        <v>779</v>
      </c>
    </row>
    <row r="9" spans="1:19">
      <c r="B9" s="672"/>
      <c r="C9" s="672"/>
      <c r="G9" s="19" t="s">
        <v>955</v>
      </c>
      <c r="J9" s="334">
        <v>7</v>
      </c>
      <c r="K9" s="334" t="s">
        <v>40</v>
      </c>
      <c r="L9" s="334">
        <v>50</v>
      </c>
      <c r="M9" s="334" t="s">
        <v>252</v>
      </c>
      <c r="N9" s="334">
        <v>110</v>
      </c>
      <c r="O9" s="334" t="s">
        <v>531</v>
      </c>
      <c r="P9" s="334">
        <v>164</v>
      </c>
      <c r="Q9" s="334" t="s">
        <v>780</v>
      </c>
    </row>
    <row r="10" spans="1:19">
      <c r="A10" t="s">
        <v>947</v>
      </c>
      <c r="B10" s="472" t="str">
        <f>IF(G10="","",(VLOOKUP(G10,学校番号!$A$2:$J$201,10)))</f>
        <v/>
      </c>
      <c r="C10" s="673" t="str">
        <f>IF(D10="","",(VLOOKUP(D10,$D$7:$E$8,2)))</f>
        <v/>
      </c>
      <c r="D10" s="673" t="str">
        <f>IF(E10="","",(VLOOKUP(E10,$D$7:$E$8,2)))</f>
        <v/>
      </c>
      <c r="E10" s="673" t="str">
        <f>IF(F10="","",(VLOOKUP(F10,$D$7:$E$8,2)))</f>
        <v/>
      </c>
      <c r="F10" s="473" t="str">
        <f>IF(G10="","",(VLOOKUP(G10,$D$7:$E$8,2)))</f>
        <v/>
      </c>
      <c r="G10" s="313"/>
      <c r="J10" s="334">
        <v>8</v>
      </c>
      <c r="K10" s="334" t="s">
        <v>45</v>
      </c>
      <c r="L10" s="334">
        <v>51</v>
      </c>
      <c r="M10" s="334" t="s">
        <v>257</v>
      </c>
      <c r="N10" s="334">
        <v>111</v>
      </c>
      <c r="O10" s="334" t="s">
        <v>536</v>
      </c>
      <c r="P10" s="334">
        <v>165</v>
      </c>
      <c r="Q10" s="334" t="s">
        <v>785</v>
      </c>
    </row>
    <row r="11" spans="1:19">
      <c r="A11" t="s">
        <v>946</v>
      </c>
      <c r="B11" s="472" t="str">
        <f>IF(G10="","",(VLOOKUP(G10,学校番号!$A$2:$J$201,2)))</f>
        <v/>
      </c>
      <c r="C11" s="473" t="str">
        <f>IF(D11="","",(VLOOKUP(D11,$D$7:$E$8,2)))</f>
        <v/>
      </c>
      <c r="D11" s="30" t="str">
        <f>IF(G10="","",(VLOOKUP(G10,学校番号!$A$2:$K$201,11)))</f>
        <v/>
      </c>
      <c r="E11" s="14" t="str">
        <f>IF(G10="","",(VLOOKUP(G10,学校番号!$L$2:$M$201,2)))</f>
        <v/>
      </c>
      <c r="J11" s="334">
        <v>9</v>
      </c>
      <c r="K11" s="334" t="s">
        <v>50</v>
      </c>
      <c r="L11" s="334">
        <v>52</v>
      </c>
      <c r="M11" s="334" t="s">
        <v>262</v>
      </c>
      <c r="N11" s="334">
        <v>112</v>
      </c>
      <c r="O11" s="334" t="s">
        <v>541</v>
      </c>
      <c r="P11" s="334">
        <v>166</v>
      </c>
      <c r="Q11" s="334" t="s">
        <v>790</v>
      </c>
    </row>
    <row r="12" spans="1:19">
      <c r="A12" t="s">
        <v>952</v>
      </c>
      <c r="B12" s="674" t="str">
        <f>IF(G10="","",(VLOOKUP(G10,学校番号!$A$2:$J$201,8)))</f>
        <v/>
      </c>
      <c r="C12" s="675" t="str">
        <f>IF(D12="","",(VLOOKUP(D12,$D$7:$E$8,2)))</f>
        <v/>
      </c>
      <c r="J12" s="334">
        <v>10</v>
      </c>
      <c r="K12" s="334" t="s">
        <v>55</v>
      </c>
      <c r="L12" s="334">
        <v>53</v>
      </c>
      <c r="M12" s="334"/>
      <c r="N12" s="334">
        <v>113</v>
      </c>
      <c r="O12" s="334" t="s">
        <v>546</v>
      </c>
      <c r="P12" s="334">
        <v>167</v>
      </c>
      <c r="Q12" s="334" t="s">
        <v>795</v>
      </c>
    </row>
    <row r="13" spans="1:19">
      <c r="A13" t="s">
        <v>953</v>
      </c>
      <c r="B13" s="472" t="str">
        <f>IF(G10="","",(VLOOKUP(G10,学校番号!$A$2:$J$201,9)))</f>
        <v/>
      </c>
      <c r="C13" s="673"/>
      <c r="D13" s="673"/>
      <c r="E13" s="673"/>
      <c r="F13" s="673"/>
      <c r="G13" s="473"/>
      <c r="J13" s="334">
        <v>11</v>
      </c>
      <c r="K13" s="334" t="s">
        <v>60</v>
      </c>
      <c r="L13" s="334">
        <v>54</v>
      </c>
      <c r="M13" s="334" t="s">
        <v>267</v>
      </c>
      <c r="N13" s="334">
        <v>114</v>
      </c>
      <c r="O13" s="334" t="s">
        <v>551</v>
      </c>
      <c r="P13" s="334">
        <v>168</v>
      </c>
      <c r="Q13" s="334" t="s">
        <v>800</v>
      </c>
    </row>
    <row r="14" spans="1:19">
      <c r="A14" t="s">
        <v>954</v>
      </c>
      <c r="B14" s="472" t="str">
        <f>IF(G10="","",(VLOOKUP(G10,学校番号!$A$2:$J$201,6)))</f>
        <v/>
      </c>
      <c r="C14" s="473"/>
      <c r="J14" s="334">
        <v>12</v>
      </c>
      <c r="K14" s="334" t="s">
        <v>65</v>
      </c>
      <c r="L14" s="334">
        <v>55</v>
      </c>
      <c r="M14" s="334" t="s">
        <v>272</v>
      </c>
      <c r="N14" s="334">
        <v>115</v>
      </c>
      <c r="O14" s="334" t="s">
        <v>556</v>
      </c>
      <c r="P14" s="334">
        <v>169</v>
      </c>
      <c r="Q14" s="334" t="s">
        <v>804</v>
      </c>
    </row>
    <row r="15" spans="1:19">
      <c r="A15" t="s">
        <v>956</v>
      </c>
      <c r="B15" s="472" t="str">
        <f>IF(G10="","",(VLOOKUP(G10,学校番号!$A$2:$J$201,7)))</f>
        <v/>
      </c>
      <c r="C15" s="473"/>
      <c r="J15" s="334">
        <v>13</v>
      </c>
      <c r="K15" s="334" t="s">
        <v>70</v>
      </c>
      <c r="L15" s="334">
        <v>56</v>
      </c>
      <c r="M15" s="334" t="s">
        <v>277</v>
      </c>
      <c r="N15" s="334">
        <v>116</v>
      </c>
      <c r="O15" s="334" t="s">
        <v>561</v>
      </c>
      <c r="P15" s="334">
        <v>170</v>
      </c>
      <c r="Q15" s="334" t="s">
        <v>809</v>
      </c>
    </row>
    <row r="16" spans="1:19">
      <c r="J16" s="334">
        <v>14</v>
      </c>
      <c r="K16" s="334" t="s">
        <v>75</v>
      </c>
      <c r="L16" s="334">
        <v>57</v>
      </c>
      <c r="M16" s="334" t="s">
        <v>282</v>
      </c>
      <c r="N16" s="334">
        <v>117</v>
      </c>
      <c r="O16" s="334" t="s">
        <v>566</v>
      </c>
      <c r="P16" s="334">
        <v>171</v>
      </c>
      <c r="Q16" s="334" t="s">
        <v>814</v>
      </c>
    </row>
    <row r="17" spans="1:17">
      <c r="A17" t="s">
        <v>957</v>
      </c>
      <c r="B17" s="670"/>
      <c r="C17" s="671"/>
      <c r="J17" s="334">
        <v>15</v>
      </c>
      <c r="K17" s="334" t="s">
        <v>80</v>
      </c>
      <c r="L17" s="334">
        <v>58</v>
      </c>
      <c r="M17" s="334" t="s">
        <v>287</v>
      </c>
      <c r="N17" s="334">
        <v>118</v>
      </c>
      <c r="O17" s="334" t="s">
        <v>571</v>
      </c>
      <c r="P17" s="334">
        <v>172</v>
      </c>
      <c r="Q17" s="334" t="s">
        <v>819</v>
      </c>
    </row>
    <row r="18" spans="1:17">
      <c r="J18" s="334">
        <v>16</v>
      </c>
      <c r="K18" s="334" t="s">
        <v>85</v>
      </c>
      <c r="L18" s="334">
        <v>59</v>
      </c>
      <c r="M18" s="334" t="s">
        <v>292</v>
      </c>
      <c r="N18" s="334">
        <v>119</v>
      </c>
      <c r="O18" s="334" t="s">
        <v>576</v>
      </c>
      <c r="P18" s="334">
        <v>173</v>
      </c>
      <c r="Q18" s="334" t="s">
        <v>824</v>
      </c>
    </row>
    <row r="19" spans="1:17">
      <c r="J19" s="334">
        <v>17</v>
      </c>
      <c r="K19" s="334" t="s">
        <v>90</v>
      </c>
      <c r="L19" s="334">
        <v>60</v>
      </c>
      <c r="M19" s="334" t="s">
        <v>297</v>
      </c>
      <c r="N19" s="334">
        <v>120</v>
      </c>
      <c r="O19" s="334" t="s">
        <v>581</v>
      </c>
      <c r="P19" s="334">
        <v>174</v>
      </c>
      <c r="Q19" s="334" t="s">
        <v>829</v>
      </c>
    </row>
    <row r="20" spans="1:17">
      <c r="J20" s="334">
        <v>18</v>
      </c>
      <c r="K20" s="334" t="s">
        <v>95</v>
      </c>
      <c r="L20" s="334">
        <v>61</v>
      </c>
      <c r="M20" s="334" t="s">
        <v>302</v>
      </c>
      <c r="N20" s="334">
        <v>121</v>
      </c>
      <c r="O20" s="334" t="s">
        <v>586</v>
      </c>
      <c r="P20" s="334">
        <v>175</v>
      </c>
      <c r="Q20" s="334" t="s">
        <v>834</v>
      </c>
    </row>
    <row r="21" spans="1:17">
      <c r="J21" s="334">
        <v>19</v>
      </c>
      <c r="K21" s="334" t="s">
        <v>100</v>
      </c>
      <c r="L21" s="334">
        <v>62</v>
      </c>
      <c r="M21" s="334"/>
      <c r="N21" s="334">
        <v>122</v>
      </c>
      <c r="O21" s="334" t="s">
        <v>591</v>
      </c>
      <c r="P21" s="334">
        <v>176</v>
      </c>
      <c r="Q21" s="334" t="s">
        <v>839</v>
      </c>
    </row>
    <row r="22" spans="1:17">
      <c r="J22" s="334">
        <v>20</v>
      </c>
      <c r="K22" s="334" t="s">
        <v>105</v>
      </c>
      <c r="L22" s="334">
        <v>63</v>
      </c>
      <c r="M22" s="334" t="s">
        <v>303</v>
      </c>
      <c r="N22" s="334">
        <v>123</v>
      </c>
      <c r="O22" s="334" t="s">
        <v>596</v>
      </c>
      <c r="P22" s="334">
        <v>177</v>
      </c>
      <c r="Q22" s="334" t="s">
        <v>844</v>
      </c>
    </row>
    <row r="23" spans="1:17">
      <c r="J23" s="334">
        <v>21</v>
      </c>
      <c r="K23" s="334" t="s">
        <v>110</v>
      </c>
      <c r="L23" s="334">
        <v>64</v>
      </c>
      <c r="M23" s="334" t="s">
        <v>308</v>
      </c>
      <c r="N23" s="334">
        <v>124</v>
      </c>
      <c r="O23" s="334" t="s">
        <v>601</v>
      </c>
      <c r="P23" s="334">
        <v>178</v>
      </c>
      <c r="Q23" s="334" t="s">
        <v>849</v>
      </c>
    </row>
    <row r="24" spans="1:17">
      <c r="J24" s="334">
        <v>22</v>
      </c>
      <c r="K24" s="334" t="s">
        <v>115</v>
      </c>
      <c r="L24" s="334">
        <v>65</v>
      </c>
      <c r="M24" s="334" t="s">
        <v>313</v>
      </c>
      <c r="N24" s="334">
        <v>125</v>
      </c>
      <c r="O24" s="334" t="s">
        <v>606</v>
      </c>
      <c r="P24" s="334">
        <v>179</v>
      </c>
      <c r="Q24" s="334" t="s">
        <v>854</v>
      </c>
    </row>
    <row r="25" spans="1:17">
      <c r="J25" s="334">
        <v>23</v>
      </c>
      <c r="K25" s="334" t="s">
        <v>120</v>
      </c>
      <c r="L25" s="334">
        <v>66</v>
      </c>
      <c r="M25" s="334" t="s">
        <v>318</v>
      </c>
      <c r="N25" s="334">
        <v>126</v>
      </c>
      <c r="O25" s="334" t="s">
        <v>611</v>
      </c>
      <c r="P25" s="334">
        <v>180</v>
      </c>
      <c r="Q25" s="334" t="s">
        <v>859</v>
      </c>
    </row>
    <row r="26" spans="1:17">
      <c r="J26" s="334">
        <v>24</v>
      </c>
      <c r="K26" s="334" t="s">
        <v>125</v>
      </c>
      <c r="L26" s="334">
        <v>67</v>
      </c>
      <c r="M26" s="334" t="s">
        <v>323</v>
      </c>
      <c r="N26" s="334">
        <v>127</v>
      </c>
      <c r="O26" s="334" t="s">
        <v>616</v>
      </c>
      <c r="P26" s="334">
        <v>181</v>
      </c>
      <c r="Q26" s="334" t="s">
        <v>864</v>
      </c>
    </row>
    <row r="27" spans="1:17">
      <c r="J27" s="334">
        <v>25</v>
      </c>
      <c r="K27" s="334" t="s">
        <v>130</v>
      </c>
      <c r="L27" s="334">
        <v>68</v>
      </c>
      <c r="M27" s="334" t="s">
        <v>327</v>
      </c>
      <c r="N27" s="334">
        <v>128</v>
      </c>
      <c r="O27" s="334" t="s">
        <v>621</v>
      </c>
      <c r="P27" s="334">
        <v>182</v>
      </c>
      <c r="Q27" s="334"/>
    </row>
    <row r="28" spans="1:17">
      <c r="J28" s="334">
        <v>26</v>
      </c>
      <c r="K28" s="334" t="s">
        <v>1233</v>
      </c>
      <c r="L28" s="334">
        <v>69</v>
      </c>
      <c r="M28" s="334" t="s">
        <v>332</v>
      </c>
      <c r="N28" s="334">
        <v>129</v>
      </c>
      <c r="O28" s="334" t="s">
        <v>626</v>
      </c>
      <c r="P28" s="334">
        <v>183</v>
      </c>
      <c r="Q28" s="334" t="s">
        <v>869</v>
      </c>
    </row>
    <row r="29" spans="1:17">
      <c r="J29" s="334">
        <v>27</v>
      </c>
      <c r="K29" s="334" t="s">
        <v>142</v>
      </c>
      <c r="L29" s="334">
        <v>70</v>
      </c>
      <c r="M29" s="334" t="s">
        <v>337</v>
      </c>
      <c r="N29" s="334">
        <v>130</v>
      </c>
      <c r="O29" s="334" t="s">
        <v>631</v>
      </c>
      <c r="P29" s="334">
        <v>184</v>
      </c>
      <c r="Q29" s="334" t="s">
        <v>874</v>
      </c>
    </row>
    <row r="30" spans="1:17">
      <c r="J30" s="334">
        <v>28</v>
      </c>
      <c r="K30" s="334" t="s">
        <v>147</v>
      </c>
      <c r="L30" s="334">
        <v>71</v>
      </c>
      <c r="M30" s="334" t="s">
        <v>342</v>
      </c>
      <c r="N30" s="334">
        <v>131</v>
      </c>
      <c r="O30" s="334" t="s">
        <v>636</v>
      </c>
      <c r="P30" s="334">
        <v>185</v>
      </c>
      <c r="Q30" s="334" t="s">
        <v>880</v>
      </c>
    </row>
    <row r="31" spans="1:17">
      <c r="J31" s="334">
        <v>29</v>
      </c>
      <c r="K31" s="334" t="s">
        <v>152</v>
      </c>
      <c r="L31" s="334">
        <v>72</v>
      </c>
      <c r="M31" s="334" t="s">
        <v>347</v>
      </c>
      <c r="N31" s="334">
        <v>132</v>
      </c>
      <c r="O31" s="334" t="s">
        <v>641</v>
      </c>
      <c r="P31" s="334">
        <v>186</v>
      </c>
      <c r="Q31" s="334" t="s">
        <v>885</v>
      </c>
    </row>
    <row r="32" spans="1:17">
      <c r="J32" s="334">
        <v>30</v>
      </c>
      <c r="K32" s="334" t="s">
        <v>157</v>
      </c>
      <c r="L32" s="334">
        <v>73</v>
      </c>
      <c r="M32" s="334" t="s">
        <v>352</v>
      </c>
      <c r="N32" s="334">
        <v>133</v>
      </c>
      <c r="O32" s="334" t="s">
        <v>646</v>
      </c>
      <c r="P32" s="334">
        <v>187</v>
      </c>
      <c r="Q32" s="334" t="s">
        <v>890</v>
      </c>
    </row>
    <row r="33" spans="10:17">
      <c r="J33" s="334">
        <v>31</v>
      </c>
      <c r="K33" s="334" t="s">
        <v>162</v>
      </c>
      <c r="L33" s="334">
        <v>74</v>
      </c>
      <c r="M33" s="334" t="s">
        <v>1275</v>
      </c>
      <c r="N33" s="334">
        <v>134</v>
      </c>
      <c r="O33" s="334" t="s">
        <v>651</v>
      </c>
      <c r="P33" s="334">
        <v>188</v>
      </c>
      <c r="Q33" s="334" t="s">
        <v>895</v>
      </c>
    </row>
    <row r="34" spans="10:17">
      <c r="J34" s="334">
        <v>32</v>
      </c>
      <c r="K34" s="334" t="s">
        <v>167</v>
      </c>
      <c r="L34" s="334">
        <v>75</v>
      </c>
      <c r="M34" s="334" t="s">
        <v>363</v>
      </c>
      <c r="N34" s="334">
        <v>135</v>
      </c>
      <c r="O34" s="334" t="s">
        <v>656</v>
      </c>
      <c r="P34" s="334">
        <v>189</v>
      </c>
      <c r="Q34" s="334" t="s">
        <v>900</v>
      </c>
    </row>
    <row r="35" spans="10:17">
      <c r="J35" s="334">
        <v>33</v>
      </c>
      <c r="K35" s="334" t="s">
        <v>172</v>
      </c>
      <c r="L35" s="334">
        <v>76</v>
      </c>
      <c r="M35" s="334" t="s">
        <v>368</v>
      </c>
      <c r="N35" s="334">
        <v>136</v>
      </c>
      <c r="O35" s="334" t="s">
        <v>661</v>
      </c>
      <c r="P35" s="334">
        <v>190</v>
      </c>
      <c r="Q35" s="334" t="s">
        <v>905</v>
      </c>
    </row>
    <row r="36" spans="10:17">
      <c r="J36" s="334">
        <v>34</v>
      </c>
      <c r="K36" s="334" t="s">
        <v>177</v>
      </c>
      <c r="L36" s="334">
        <v>77</v>
      </c>
      <c r="M36" s="334" t="s">
        <v>373</v>
      </c>
      <c r="N36" s="334">
        <v>137</v>
      </c>
      <c r="O36" s="334" t="s">
        <v>666</v>
      </c>
      <c r="P36" s="334">
        <v>191</v>
      </c>
      <c r="Q36" s="334" t="s">
        <v>906</v>
      </c>
    </row>
    <row r="37" spans="10:17">
      <c r="J37" s="334">
        <v>35</v>
      </c>
      <c r="K37" s="334" t="s">
        <v>182</v>
      </c>
      <c r="L37" s="334">
        <v>78</v>
      </c>
      <c r="M37" s="334" t="s">
        <v>378</v>
      </c>
      <c r="N37" s="334">
        <v>138</v>
      </c>
      <c r="O37" s="334" t="s">
        <v>1273</v>
      </c>
      <c r="P37" s="334">
        <v>192</v>
      </c>
      <c r="Q37" s="334" t="s">
        <v>911</v>
      </c>
    </row>
    <row r="38" spans="10:17">
      <c r="J38" s="334">
        <v>36</v>
      </c>
      <c r="K38" s="334" t="s">
        <v>187</v>
      </c>
      <c r="L38" s="334">
        <v>79</v>
      </c>
      <c r="M38" s="334" t="s">
        <v>383</v>
      </c>
      <c r="N38" s="334">
        <v>139</v>
      </c>
      <c r="O38" s="334" t="s">
        <v>1274</v>
      </c>
      <c r="P38" s="334">
        <v>193</v>
      </c>
      <c r="Q38" s="334" t="s">
        <v>916</v>
      </c>
    </row>
    <row r="39" spans="10:17">
      <c r="J39" s="334">
        <v>37</v>
      </c>
      <c r="K39" s="334" t="s">
        <v>192</v>
      </c>
      <c r="L39" s="334">
        <v>80</v>
      </c>
      <c r="M39" s="334" t="s">
        <v>388</v>
      </c>
      <c r="N39" s="334">
        <v>140</v>
      </c>
      <c r="O39" s="334"/>
      <c r="P39" s="334">
        <v>194</v>
      </c>
      <c r="Q39" s="334" t="s">
        <v>921</v>
      </c>
    </row>
    <row r="40" spans="10:17">
      <c r="J40" s="334">
        <v>38</v>
      </c>
      <c r="K40" s="334" t="s">
        <v>197</v>
      </c>
      <c r="L40" s="334">
        <v>81</v>
      </c>
      <c r="M40" s="334" t="s">
        <v>393</v>
      </c>
      <c r="N40" s="334">
        <v>141</v>
      </c>
      <c r="O40" s="334" t="s">
        <v>681</v>
      </c>
      <c r="P40" s="334">
        <v>195</v>
      </c>
      <c r="Q40" s="334" t="s">
        <v>926</v>
      </c>
    </row>
    <row r="41" spans="10:17">
      <c r="J41" s="334">
        <v>39</v>
      </c>
      <c r="K41" s="334" t="s">
        <v>202</v>
      </c>
      <c r="L41" s="334">
        <v>82</v>
      </c>
      <c r="M41" s="334" t="s">
        <v>398</v>
      </c>
      <c r="N41" s="334">
        <v>142</v>
      </c>
      <c r="O41" s="334" t="s">
        <v>686</v>
      </c>
      <c r="P41" s="334">
        <v>196</v>
      </c>
      <c r="Q41" s="334" t="s">
        <v>931</v>
      </c>
    </row>
    <row r="42" spans="10:17">
      <c r="J42" s="334">
        <v>40</v>
      </c>
      <c r="K42" s="334" t="s">
        <v>207</v>
      </c>
      <c r="L42" s="334">
        <v>83</v>
      </c>
      <c r="M42" s="334" t="s">
        <v>403</v>
      </c>
      <c r="N42" s="334">
        <v>143</v>
      </c>
      <c r="O42" s="334" t="s">
        <v>689</v>
      </c>
      <c r="P42" s="334"/>
      <c r="Q42" s="334"/>
    </row>
    <row r="43" spans="10:17">
      <c r="J43" s="334">
        <v>41</v>
      </c>
      <c r="K43" s="334" t="s">
        <v>212</v>
      </c>
      <c r="L43" s="334">
        <v>84</v>
      </c>
      <c r="M43" s="334" t="s">
        <v>408</v>
      </c>
      <c r="N43" s="334">
        <v>144</v>
      </c>
      <c r="O43" s="334"/>
      <c r="P43" s="334"/>
      <c r="Q43" s="334"/>
    </row>
    <row r="44" spans="10:17">
      <c r="J44" s="334">
        <v>42</v>
      </c>
      <c r="K44" s="334" t="s">
        <v>217</v>
      </c>
      <c r="L44" s="334">
        <v>85</v>
      </c>
      <c r="M44" s="334" t="s">
        <v>413</v>
      </c>
      <c r="N44" s="334">
        <v>145</v>
      </c>
      <c r="O44" s="334" t="s">
        <v>694</v>
      </c>
      <c r="P44" s="334"/>
      <c r="Q44" s="334"/>
    </row>
    <row r="45" spans="10:17">
      <c r="J45" s="334"/>
      <c r="K45" s="334"/>
      <c r="L45" s="334">
        <v>86</v>
      </c>
      <c r="M45" s="334" t="s">
        <v>417</v>
      </c>
      <c r="N45" s="334">
        <v>146</v>
      </c>
      <c r="O45" s="334"/>
      <c r="P45" s="334"/>
      <c r="Q45" s="334"/>
    </row>
    <row r="46" spans="10:17">
      <c r="J46" s="334"/>
      <c r="K46" s="334"/>
      <c r="L46" s="334">
        <v>87</v>
      </c>
      <c r="M46" s="334" t="s">
        <v>422</v>
      </c>
      <c r="N46" s="334">
        <v>147</v>
      </c>
      <c r="O46" s="334" t="s">
        <v>699</v>
      </c>
      <c r="P46" s="334"/>
      <c r="Q46" s="334"/>
    </row>
    <row r="47" spans="10:17">
      <c r="J47" s="334"/>
      <c r="K47" s="334"/>
      <c r="L47" s="334">
        <v>88</v>
      </c>
      <c r="M47" s="334" t="s">
        <v>427</v>
      </c>
      <c r="N47" s="334">
        <v>148</v>
      </c>
      <c r="O47" s="334" t="s">
        <v>704</v>
      </c>
      <c r="P47" s="334"/>
      <c r="Q47" s="334"/>
    </row>
    <row r="48" spans="10:17">
      <c r="J48" s="334"/>
      <c r="K48" s="334"/>
      <c r="L48" s="334">
        <v>89</v>
      </c>
      <c r="M48" s="334" t="s">
        <v>432</v>
      </c>
      <c r="N48" s="334">
        <v>149</v>
      </c>
      <c r="O48" s="334" t="s">
        <v>709</v>
      </c>
      <c r="P48" s="334"/>
      <c r="Q48" s="334"/>
    </row>
    <row r="49" spans="10:17">
      <c r="J49" s="334"/>
      <c r="K49" s="334"/>
      <c r="L49" s="334">
        <v>90</v>
      </c>
      <c r="M49" s="334" t="s">
        <v>437</v>
      </c>
      <c r="N49" s="334">
        <v>150</v>
      </c>
      <c r="O49" s="334" t="s">
        <v>714</v>
      </c>
      <c r="P49" s="334"/>
      <c r="Q49" s="334"/>
    </row>
    <row r="50" spans="10:17">
      <c r="J50" s="334"/>
      <c r="K50" s="334"/>
      <c r="L50" s="334">
        <v>91</v>
      </c>
      <c r="M50" s="334" t="s">
        <v>442</v>
      </c>
      <c r="N50" s="334">
        <v>151</v>
      </c>
      <c r="O50" s="334" t="s">
        <v>719</v>
      </c>
      <c r="P50" s="334"/>
      <c r="Q50" s="334"/>
    </row>
    <row r="51" spans="10:17">
      <c r="J51" s="334"/>
      <c r="K51" s="334"/>
      <c r="L51" s="334">
        <v>92</v>
      </c>
      <c r="M51" s="334" t="s">
        <v>447</v>
      </c>
      <c r="N51" s="334">
        <v>152</v>
      </c>
      <c r="O51" s="334" t="s">
        <v>724</v>
      </c>
      <c r="P51" s="334"/>
      <c r="Q51" s="334"/>
    </row>
    <row r="52" spans="10:17">
      <c r="J52" s="334"/>
      <c r="K52" s="334"/>
      <c r="L52" s="334">
        <v>93</v>
      </c>
      <c r="M52" s="334" t="s">
        <v>452</v>
      </c>
      <c r="N52" s="334">
        <v>153</v>
      </c>
      <c r="O52" s="334" t="s">
        <v>729</v>
      </c>
      <c r="P52" s="334"/>
      <c r="Q52" s="334"/>
    </row>
    <row r="53" spans="10:17">
      <c r="J53" s="334"/>
      <c r="K53" s="334"/>
      <c r="L53" s="334">
        <v>94</v>
      </c>
      <c r="M53" s="334" t="s">
        <v>457</v>
      </c>
      <c r="N53" s="334">
        <v>154</v>
      </c>
      <c r="O53" s="334" t="s">
        <v>734</v>
      </c>
      <c r="P53" s="334"/>
      <c r="Q53" s="334"/>
    </row>
    <row r="54" spans="10:17">
      <c r="J54" s="334"/>
      <c r="K54" s="334"/>
      <c r="L54" s="334">
        <v>95</v>
      </c>
      <c r="M54" s="334" t="s">
        <v>462</v>
      </c>
      <c r="N54" s="334">
        <v>155</v>
      </c>
      <c r="O54" s="334" t="s">
        <v>739</v>
      </c>
      <c r="P54" s="334"/>
      <c r="Q54" s="334"/>
    </row>
    <row r="55" spans="10:17">
      <c r="J55" s="334"/>
      <c r="K55" s="334"/>
      <c r="L55" s="334">
        <v>96</v>
      </c>
      <c r="M55" s="334" t="s">
        <v>467</v>
      </c>
      <c r="N55" s="334">
        <v>156</v>
      </c>
      <c r="O55" s="334" t="s">
        <v>744</v>
      </c>
      <c r="P55" s="334"/>
      <c r="Q55" s="334"/>
    </row>
    <row r="56" spans="10:17">
      <c r="J56" s="334"/>
      <c r="K56" s="334"/>
      <c r="L56" s="334">
        <v>97</v>
      </c>
      <c r="M56" s="334" t="s">
        <v>472</v>
      </c>
      <c r="N56" s="334">
        <v>157</v>
      </c>
      <c r="O56" s="334" t="s">
        <v>749</v>
      </c>
      <c r="P56" s="334"/>
      <c r="Q56" s="334"/>
    </row>
    <row r="57" spans="10:17">
      <c r="J57" s="334"/>
      <c r="K57" s="334"/>
      <c r="L57" s="334">
        <v>98</v>
      </c>
      <c r="M57" s="334" t="s">
        <v>477</v>
      </c>
      <c r="N57" s="334">
        <v>198</v>
      </c>
      <c r="O57" s="334" t="s">
        <v>936</v>
      </c>
      <c r="P57" s="334"/>
      <c r="Q57" s="334"/>
    </row>
    <row r="58" spans="10:17">
      <c r="J58" s="334"/>
      <c r="K58" s="334"/>
      <c r="L58" s="334">
        <v>99</v>
      </c>
      <c r="M58" s="334" t="s">
        <v>482</v>
      </c>
      <c r="N58" s="334"/>
      <c r="O58" s="334"/>
      <c r="P58" s="334"/>
      <c r="Q58" s="334"/>
    </row>
    <row r="59" spans="10:17">
      <c r="J59" s="334"/>
      <c r="K59" s="334"/>
      <c r="L59" s="334">
        <v>100</v>
      </c>
      <c r="M59" s="334" t="s">
        <v>487</v>
      </c>
      <c r="N59" s="334"/>
      <c r="O59" s="334"/>
      <c r="P59" s="334"/>
      <c r="Q59" s="334"/>
    </row>
    <row r="60" spans="10:17">
      <c r="J60" s="334"/>
      <c r="K60" s="334"/>
      <c r="L60" s="334">
        <v>101</v>
      </c>
      <c r="M60" s="334" t="s">
        <v>492</v>
      </c>
      <c r="N60" s="334"/>
      <c r="O60" s="334"/>
      <c r="P60" s="334"/>
      <c r="Q60" s="334"/>
    </row>
    <row r="61" spans="10:17">
      <c r="J61" s="334"/>
      <c r="K61" s="334"/>
      <c r="L61" s="334">
        <v>102</v>
      </c>
      <c r="M61" s="334" t="s">
        <v>1239</v>
      </c>
      <c r="N61" s="334"/>
      <c r="O61" s="334"/>
      <c r="P61" s="334"/>
      <c r="Q61" s="334"/>
    </row>
  </sheetData>
  <sheetProtection sheet="1"/>
  <mergeCells count="13">
    <mergeCell ref="P2:Q2"/>
    <mergeCell ref="J1:S1"/>
    <mergeCell ref="B17:C17"/>
    <mergeCell ref="B15:C15"/>
    <mergeCell ref="B9:C9"/>
    <mergeCell ref="B10:F10"/>
    <mergeCell ref="B11:C11"/>
    <mergeCell ref="B12:C12"/>
    <mergeCell ref="B13:G13"/>
    <mergeCell ref="B14:C14"/>
    <mergeCell ref="J2:K2"/>
    <mergeCell ref="L2:M2"/>
    <mergeCell ref="N2:O2"/>
  </mergeCells>
  <phoneticPr fontId="3"/>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K74"/>
  <sheetViews>
    <sheetView zoomScale="132" workbookViewId="0">
      <selection activeCell="I20" sqref="I20"/>
    </sheetView>
  </sheetViews>
  <sheetFormatPr baseColWidth="10" defaultColWidth="8.83203125" defaultRowHeight="14"/>
  <cols>
    <col min="1" max="4" width="4.6640625" customWidth="1"/>
    <col min="5" max="5" width="16.1640625" customWidth="1"/>
    <col min="7" max="7" width="11.6640625" customWidth="1"/>
    <col min="8" max="8" width="5.6640625" customWidth="1"/>
    <col min="9" max="9" width="36.1640625" customWidth="1"/>
    <col min="10" max="10" width="13.1640625" customWidth="1"/>
    <col min="11" max="11" width="25.6640625" customWidth="1"/>
  </cols>
  <sheetData>
    <row r="1" spans="1:11">
      <c r="I1" s="344" t="s">
        <v>1284</v>
      </c>
    </row>
    <row r="2" spans="1:11">
      <c r="B2" s="27" t="s">
        <v>1005</v>
      </c>
      <c r="C2" t="s">
        <v>1006</v>
      </c>
      <c r="I2" s="328"/>
    </row>
    <row r="3" spans="1:11" ht="42">
      <c r="A3" t="s">
        <v>1176</v>
      </c>
      <c r="E3" s="17" t="s">
        <v>1004</v>
      </c>
      <c r="G3" s="37" t="s">
        <v>1002</v>
      </c>
      <c r="H3" s="38" t="s">
        <v>1003</v>
      </c>
      <c r="I3" s="39" t="s">
        <v>1094</v>
      </c>
    </row>
    <row r="4" spans="1:11">
      <c r="A4" s="28" t="s">
        <v>1000</v>
      </c>
      <c r="B4" s="29" t="s">
        <v>960</v>
      </c>
      <c r="C4" s="28" t="s">
        <v>958</v>
      </c>
      <c r="D4" s="28" t="s">
        <v>959</v>
      </c>
      <c r="E4" s="29" t="s">
        <v>961</v>
      </c>
      <c r="F4" s="29" t="s">
        <v>962</v>
      </c>
      <c r="G4" s="29" t="s">
        <v>963</v>
      </c>
      <c r="H4" s="28" t="s">
        <v>952</v>
      </c>
      <c r="I4" s="28" t="s">
        <v>953</v>
      </c>
      <c r="J4" s="28" t="s">
        <v>964</v>
      </c>
      <c r="K4" s="28"/>
    </row>
    <row r="5" spans="1:11">
      <c r="A5" s="28">
        <v>1</v>
      </c>
      <c r="B5" s="314"/>
      <c r="C5" s="314"/>
      <c r="D5" s="314"/>
      <c r="E5" s="381"/>
      <c r="F5" s="382"/>
      <c r="G5" s="381"/>
      <c r="H5" s="314"/>
      <c r="I5" s="314"/>
      <c r="J5" s="314"/>
      <c r="K5" s="314"/>
    </row>
    <row r="6" spans="1:11">
      <c r="A6" s="28">
        <v>2</v>
      </c>
      <c r="B6" s="314"/>
      <c r="C6" s="314"/>
      <c r="D6" s="314"/>
      <c r="E6" s="381"/>
      <c r="F6" s="382"/>
      <c r="G6" s="381"/>
      <c r="H6" s="314"/>
      <c r="I6" s="314"/>
      <c r="J6" s="314"/>
      <c r="K6" s="314"/>
    </row>
    <row r="7" spans="1:11">
      <c r="A7" s="28">
        <v>3</v>
      </c>
      <c r="B7" s="314"/>
      <c r="C7" s="314"/>
      <c r="D7" s="314"/>
      <c r="E7" s="381"/>
      <c r="F7" s="382"/>
      <c r="G7" s="381"/>
      <c r="H7" s="314"/>
      <c r="I7" s="314"/>
      <c r="J7" s="314"/>
      <c r="K7" s="314"/>
    </row>
    <row r="8" spans="1:11">
      <c r="A8" s="28">
        <v>4</v>
      </c>
      <c r="B8" s="314"/>
      <c r="C8" s="314"/>
      <c r="D8" s="314"/>
      <c r="E8" s="383"/>
      <c r="F8" s="382"/>
      <c r="G8" s="381"/>
      <c r="H8" s="314"/>
      <c r="I8" s="314"/>
      <c r="J8" s="314"/>
      <c r="K8" s="314"/>
    </row>
    <row r="9" spans="1:11">
      <c r="A9" s="28">
        <v>5</v>
      </c>
      <c r="B9" s="314"/>
      <c r="C9" s="314"/>
      <c r="D9" s="314"/>
      <c r="E9" s="381"/>
      <c r="F9" s="382"/>
      <c r="G9" s="381"/>
      <c r="H9" s="314"/>
      <c r="I9" s="314"/>
      <c r="J9" s="314"/>
      <c r="K9" s="314"/>
    </row>
    <row r="10" spans="1:11">
      <c r="A10" s="28">
        <v>6</v>
      </c>
      <c r="B10" s="314"/>
      <c r="C10" s="314"/>
      <c r="D10" s="314"/>
      <c r="E10" s="381"/>
      <c r="F10" s="382"/>
      <c r="G10" s="381"/>
      <c r="H10" s="314"/>
      <c r="I10" s="314"/>
      <c r="J10" s="314"/>
      <c r="K10" s="314"/>
    </row>
    <row r="11" spans="1:11">
      <c r="A11" s="28">
        <v>7</v>
      </c>
      <c r="B11" s="314"/>
      <c r="C11" s="314"/>
      <c r="D11" s="314"/>
      <c r="E11" s="381"/>
      <c r="F11" s="382"/>
      <c r="G11" s="381"/>
      <c r="H11" s="314"/>
      <c r="I11" s="314"/>
      <c r="J11" s="314"/>
      <c r="K11" s="314"/>
    </row>
    <row r="12" spans="1:11">
      <c r="A12" s="28">
        <v>8</v>
      </c>
      <c r="B12" s="314"/>
      <c r="C12" s="314"/>
      <c r="D12" s="314"/>
      <c r="E12" s="381"/>
      <c r="F12" s="382"/>
      <c r="G12" s="381"/>
      <c r="H12" s="314"/>
      <c r="I12" s="314"/>
      <c r="J12" s="314"/>
      <c r="K12" s="314"/>
    </row>
    <row r="13" spans="1:11">
      <c r="A13" s="28">
        <v>9</v>
      </c>
      <c r="B13" s="314"/>
      <c r="C13" s="314"/>
      <c r="D13" s="314"/>
      <c r="E13" s="383"/>
      <c r="F13" s="382"/>
      <c r="G13" s="381"/>
      <c r="H13" s="314"/>
      <c r="I13" s="314"/>
      <c r="J13" s="314"/>
      <c r="K13" s="314"/>
    </row>
    <row r="14" spans="1:11">
      <c r="A14" s="28">
        <v>10</v>
      </c>
      <c r="B14" s="314"/>
      <c r="C14" s="314"/>
      <c r="D14" s="314"/>
      <c r="E14" s="314"/>
      <c r="F14" s="375"/>
      <c r="G14" s="314"/>
      <c r="H14" s="314"/>
      <c r="I14" s="314"/>
      <c r="J14" s="314"/>
      <c r="K14" s="314"/>
    </row>
    <row r="15" spans="1:11">
      <c r="A15" s="28">
        <v>11</v>
      </c>
      <c r="B15" s="314"/>
      <c r="C15" s="314"/>
      <c r="D15" s="314"/>
      <c r="E15" s="383"/>
      <c r="F15" s="382"/>
      <c r="G15" s="381"/>
      <c r="H15" s="314"/>
      <c r="I15" s="314"/>
      <c r="J15" s="314"/>
      <c r="K15" s="314"/>
    </row>
    <row r="16" spans="1:11">
      <c r="A16" s="28">
        <v>12</v>
      </c>
      <c r="B16" s="314"/>
      <c r="C16" s="314"/>
      <c r="D16" s="314"/>
      <c r="E16" s="314"/>
      <c r="F16" s="375"/>
      <c r="G16" s="381"/>
      <c r="H16" s="314"/>
      <c r="I16" s="314"/>
      <c r="J16" s="314"/>
      <c r="K16" s="314"/>
    </row>
    <row r="17" spans="1:11">
      <c r="A17" s="28">
        <v>13</v>
      </c>
      <c r="B17" s="314"/>
      <c r="C17" s="314"/>
      <c r="D17" s="314"/>
      <c r="E17" s="383"/>
      <c r="F17" s="382"/>
      <c r="G17" s="381"/>
      <c r="H17" s="314"/>
      <c r="I17" s="314"/>
      <c r="J17" s="314"/>
      <c r="K17" s="314"/>
    </row>
    <row r="18" spans="1:11">
      <c r="A18" s="28">
        <v>14</v>
      </c>
      <c r="B18" s="314"/>
      <c r="C18" s="314"/>
      <c r="D18" s="314"/>
      <c r="E18" s="383"/>
      <c r="F18" s="382"/>
      <c r="G18" s="381"/>
      <c r="H18" s="314"/>
      <c r="I18" s="314"/>
      <c r="J18" s="314"/>
      <c r="K18" s="314"/>
    </row>
    <row r="19" spans="1:11">
      <c r="A19" s="28">
        <v>15</v>
      </c>
      <c r="B19" s="314"/>
      <c r="C19" s="314"/>
      <c r="D19" s="314"/>
      <c r="E19" s="314"/>
      <c r="F19" s="375"/>
      <c r="G19" s="381"/>
      <c r="H19" s="314"/>
      <c r="I19" s="314"/>
      <c r="J19" s="314"/>
      <c r="K19" s="314"/>
    </row>
    <row r="20" spans="1:11">
      <c r="A20" s="28">
        <v>16</v>
      </c>
      <c r="B20" s="314"/>
      <c r="C20" s="314"/>
      <c r="D20" s="314"/>
      <c r="E20" s="314"/>
      <c r="F20" s="375"/>
      <c r="G20" s="381"/>
      <c r="H20" s="314"/>
      <c r="I20" s="314"/>
      <c r="J20" s="314"/>
      <c r="K20" s="314"/>
    </row>
    <row r="21" spans="1:11">
      <c r="A21" s="28">
        <v>17</v>
      </c>
      <c r="B21" s="314"/>
      <c r="C21" s="314"/>
      <c r="D21" s="314"/>
      <c r="E21" s="314"/>
      <c r="F21" s="375"/>
      <c r="G21" s="381"/>
      <c r="H21" s="314"/>
      <c r="I21" s="314"/>
      <c r="J21" s="314"/>
      <c r="K21" s="314"/>
    </row>
    <row r="22" spans="1:11">
      <c r="A22" s="28">
        <v>18</v>
      </c>
      <c r="B22" s="314"/>
      <c r="C22" s="314"/>
      <c r="D22" s="314"/>
      <c r="E22" s="314"/>
      <c r="F22" s="375"/>
      <c r="G22" s="381"/>
      <c r="H22" s="314"/>
      <c r="I22" s="314"/>
      <c r="J22" s="314"/>
      <c r="K22" s="314"/>
    </row>
    <row r="23" spans="1:11">
      <c r="A23" s="28">
        <v>19</v>
      </c>
      <c r="B23" s="314"/>
      <c r="C23" s="314"/>
      <c r="D23" s="314"/>
      <c r="E23" s="383"/>
      <c r="F23" s="382"/>
      <c r="G23" s="381"/>
      <c r="H23" s="314"/>
      <c r="I23" s="314"/>
      <c r="J23" s="314"/>
      <c r="K23" s="314"/>
    </row>
    <row r="24" spans="1:11">
      <c r="A24" s="28">
        <v>20</v>
      </c>
      <c r="B24" s="314"/>
      <c r="C24" s="314"/>
      <c r="D24" s="314"/>
      <c r="E24" s="381"/>
      <c r="F24" s="382"/>
      <c r="G24" s="381"/>
      <c r="H24" s="314"/>
      <c r="I24" s="314"/>
      <c r="J24" s="314"/>
      <c r="K24" s="314"/>
    </row>
    <row r="25" spans="1:11">
      <c r="A25" s="28">
        <v>21</v>
      </c>
      <c r="B25" s="314"/>
      <c r="C25" s="314"/>
      <c r="D25" s="314"/>
      <c r="E25" s="381"/>
      <c r="F25" s="382"/>
      <c r="G25" s="381"/>
      <c r="H25" s="314"/>
      <c r="I25" s="314"/>
      <c r="J25" s="314"/>
      <c r="K25" s="314"/>
    </row>
    <row r="26" spans="1:11">
      <c r="A26" s="28">
        <v>22</v>
      </c>
      <c r="B26" s="314"/>
      <c r="C26" s="314"/>
      <c r="D26" s="314"/>
      <c r="E26" s="383"/>
      <c r="F26" s="382"/>
      <c r="G26" s="381"/>
      <c r="H26" s="314"/>
      <c r="I26" s="314"/>
      <c r="J26" s="314"/>
      <c r="K26" s="314"/>
    </row>
    <row r="27" spans="1:11">
      <c r="A27" s="28">
        <v>23</v>
      </c>
      <c r="B27" s="314"/>
      <c r="C27" s="314"/>
      <c r="D27" s="314"/>
      <c r="E27" s="381"/>
      <c r="F27" s="382"/>
      <c r="G27" s="381"/>
      <c r="H27" s="314"/>
      <c r="I27" s="314"/>
      <c r="J27" s="314"/>
      <c r="K27" s="314"/>
    </row>
    <row r="28" spans="1:11">
      <c r="A28" s="28">
        <v>24</v>
      </c>
      <c r="B28" s="314"/>
      <c r="C28" s="314"/>
      <c r="D28" s="314"/>
      <c r="E28" s="381"/>
      <c r="F28" s="382"/>
      <c r="G28" s="381"/>
      <c r="H28" s="314"/>
      <c r="I28" s="314"/>
      <c r="J28" s="314"/>
      <c r="K28" s="314"/>
    </row>
    <row r="29" spans="1:11">
      <c r="A29" s="28">
        <v>25</v>
      </c>
      <c r="B29" s="314"/>
      <c r="C29" s="314"/>
      <c r="D29" s="314"/>
      <c r="E29" s="381"/>
      <c r="F29" s="382"/>
      <c r="G29" s="381"/>
      <c r="H29" s="314"/>
      <c r="I29" s="314"/>
      <c r="J29" s="314"/>
      <c r="K29" s="314"/>
    </row>
    <row r="30" spans="1:11">
      <c r="A30" s="28">
        <v>26</v>
      </c>
      <c r="B30" s="314"/>
      <c r="C30" s="314"/>
      <c r="D30" s="314"/>
      <c r="E30" s="381"/>
      <c r="F30" s="382"/>
      <c r="G30" s="381"/>
      <c r="H30" s="314"/>
      <c r="I30" s="314"/>
      <c r="J30" s="314"/>
      <c r="K30" s="314"/>
    </row>
    <row r="31" spans="1:11">
      <c r="A31" s="28">
        <v>27</v>
      </c>
      <c r="B31" s="314"/>
      <c r="C31" s="314"/>
      <c r="D31" s="314"/>
      <c r="E31" s="381"/>
      <c r="F31" s="382"/>
      <c r="G31" s="381"/>
      <c r="H31" s="314"/>
      <c r="I31" s="314"/>
      <c r="J31" s="314"/>
      <c r="K31" s="314"/>
    </row>
    <row r="32" spans="1:11">
      <c r="A32" s="28">
        <v>28</v>
      </c>
      <c r="B32" s="314"/>
      <c r="C32" s="314"/>
      <c r="D32" s="314"/>
      <c r="E32" s="314"/>
      <c r="F32" s="375"/>
      <c r="G32" s="314"/>
      <c r="H32" s="314"/>
      <c r="I32" s="314"/>
      <c r="J32" s="314"/>
      <c r="K32" s="314"/>
    </row>
    <row r="33" spans="1:11">
      <c r="A33" s="28">
        <v>29</v>
      </c>
      <c r="B33" s="314"/>
      <c r="C33" s="314"/>
      <c r="D33" s="314"/>
      <c r="E33" s="28"/>
      <c r="F33" s="375"/>
      <c r="G33" s="314"/>
      <c r="H33" s="314"/>
      <c r="I33" s="314"/>
      <c r="J33" s="314"/>
      <c r="K33" s="314"/>
    </row>
    <row r="34" spans="1:11">
      <c r="A34" s="28">
        <v>30</v>
      </c>
      <c r="B34" s="314"/>
      <c r="C34" s="314"/>
      <c r="D34" s="314"/>
      <c r="E34" s="376"/>
      <c r="F34" s="375"/>
      <c r="G34" s="314"/>
      <c r="H34" s="314"/>
      <c r="I34" s="314"/>
      <c r="J34" s="314"/>
      <c r="K34" s="314"/>
    </row>
    <row r="35" spans="1:11">
      <c r="A35" s="28">
        <v>31</v>
      </c>
      <c r="B35" s="314"/>
      <c r="C35" s="314"/>
      <c r="D35" s="314"/>
      <c r="E35" s="376"/>
      <c r="F35" s="375"/>
      <c r="G35" s="314"/>
      <c r="H35" s="314"/>
      <c r="I35" s="314"/>
      <c r="J35" s="314"/>
      <c r="K35" s="314"/>
    </row>
    <row r="36" spans="1:11">
      <c r="A36" s="28">
        <v>32</v>
      </c>
      <c r="B36" s="314"/>
      <c r="C36" s="314"/>
      <c r="D36" s="314"/>
      <c r="E36" s="376"/>
      <c r="F36" s="375"/>
      <c r="G36" s="314"/>
      <c r="H36" s="314"/>
      <c r="I36" s="314"/>
      <c r="J36" s="314"/>
      <c r="K36" s="314"/>
    </row>
    <row r="37" spans="1:11">
      <c r="A37" s="28">
        <v>33</v>
      </c>
      <c r="B37" s="314"/>
      <c r="C37" s="314"/>
      <c r="D37" s="314"/>
      <c r="E37" s="376"/>
      <c r="F37" s="375"/>
      <c r="G37" s="314"/>
      <c r="H37" s="314"/>
      <c r="I37" s="314"/>
      <c r="J37" s="314"/>
      <c r="K37" s="314"/>
    </row>
    <row r="38" spans="1:11">
      <c r="A38" s="28">
        <v>34</v>
      </c>
      <c r="B38" s="314"/>
      <c r="C38" s="314"/>
      <c r="D38" s="314"/>
      <c r="E38" s="376"/>
      <c r="F38" s="375"/>
      <c r="G38" s="314"/>
      <c r="H38" s="314"/>
      <c r="I38" s="314"/>
      <c r="J38" s="314"/>
      <c r="K38" s="314"/>
    </row>
    <row r="39" spans="1:11">
      <c r="A39" s="28">
        <v>35</v>
      </c>
      <c r="B39" s="314"/>
      <c r="C39" s="314"/>
      <c r="D39" s="314"/>
      <c r="E39" s="314"/>
      <c r="F39" s="375"/>
      <c r="G39" s="314"/>
      <c r="H39" s="314"/>
      <c r="I39" s="314"/>
      <c r="J39" s="314"/>
      <c r="K39" s="314"/>
    </row>
    <row r="40" spans="1:11">
      <c r="A40" s="28">
        <v>36</v>
      </c>
      <c r="B40" s="314"/>
      <c r="C40" s="314"/>
      <c r="D40" s="314"/>
      <c r="E40" s="314"/>
      <c r="F40" s="375"/>
      <c r="G40" s="314"/>
      <c r="H40" s="314"/>
      <c r="I40" s="314"/>
      <c r="J40" s="314"/>
      <c r="K40" s="314"/>
    </row>
    <row r="41" spans="1:11">
      <c r="A41" s="28">
        <v>37</v>
      </c>
      <c r="B41" s="314"/>
      <c r="C41" s="314"/>
      <c r="D41" s="314"/>
      <c r="E41" s="314"/>
      <c r="F41" s="375"/>
      <c r="G41" s="314"/>
      <c r="H41" s="314"/>
      <c r="I41" s="314"/>
      <c r="J41" s="314"/>
      <c r="K41" s="314"/>
    </row>
    <row r="42" spans="1:11">
      <c r="A42" s="28">
        <v>38</v>
      </c>
      <c r="B42" s="314"/>
      <c r="C42" s="314"/>
      <c r="D42" s="314"/>
      <c r="E42" s="314"/>
      <c r="F42" s="375"/>
      <c r="G42" s="314"/>
      <c r="H42" s="314"/>
      <c r="I42" s="314"/>
      <c r="J42" s="314"/>
      <c r="K42" s="314"/>
    </row>
    <row r="43" spans="1:11">
      <c r="A43" s="28">
        <v>39</v>
      </c>
      <c r="B43" s="314"/>
      <c r="C43" s="314"/>
      <c r="D43" s="314"/>
      <c r="E43" s="314"/>
      <c r="F43" s="375"/>
      <c r="G43" s="314"/>
      <c r="H43" s="314"/>
      <c r="I43" s="314"/>
      <c r="J43" s="314"/>
      <c r="K43" s="314"/>
    </row>
    <row r="44" spans="1:11">
      <c r="A44" s="28">
        <v>40</v>
      </c>
      <c r="B44" s="314"/>
      <c r="C44" s="314"/>
      <c r="D44" s="314"/>
      <c r="E44" s="314"/>
      <c r="F44" s="314"/>
      <c r="G44" s="314"/>
      <c r="H44" s="314"/>
      <c r="I44" s="314"/>
      <c r="J44" s="314"/>
      <c r="K44" s="314"/>
    </row>
    <row r="45" spans="1:11">
      <c r="A45" s="28">
        <v>41</v>
      </c>
      <c r="B45" s="314"/>
      <c r="C45" s="314"/>
      <c r="D45" s="314"/>
      <c r="E45" s="314"/>
      <c r="F45" s="314"/>
      <c r="G45" s="314"/>
      <c r="H45" s="314"/>
      <c r="I45" s="314"/>
      <c r="J45" s="314"/>
      <c r="K45" s="314"/>
    </row>
    <row r="46" spans="1:11">
      <c r="A46" s="28">
        <v>42</v>
      </c>
      <c r="B46" s="314"/>
      <c r="C46" s="314"/>
      <c r="D46" s="314"/>
      <c r="E46" s="314"/>
      <c r="F46" s="314"/>
      <c r="G46" s="314"/>
      <c r="H46" s="314"/>
      <c r="I46" s="314"/>
      <c r="J46" s="314"/>
      <c r="K46" s="314"/>
    </row>
    <row r="47" spans="1:11">
      <c r="A47" s="28">
        <v>43</v>
      </c>
      <c r="B47" s="314"/>
      <c r="C47" s="314"/>
      <c r="D47" s="314"/>
      <c r="E47" s="314"/>
      <c r="F47" s="314"/>
      <c r="G47" s="314"/>
      <c r="H47" s="314"/>
      <c r="I47" s="314"/>
      <c r="J47" s="314"/>
      <c r="K47" s="314"/>
    </row>
    <row r="48" spans="1:11">
      <c r="A48" s="28">
        <v>44</v>
      </c>
      <c r="B48" s="314"/>
      <c r="C48" s="314"/>
      <c r="D48" s="314"/>
      <c r="E48" s="314"/>
      <c r="F48" s="314"/>
      <c r="G48" s="314"/>
      <c r="H48" s="314"/>
      <c r="I48" s="314"/>
      <c r="J48" s="314"/>
      <c r="K48" s="314"/>
    </row>
    <row r="49" spans="1:11">
      <c r="A49" s="28">
        <v>45</v>
      </c>
      <c r="B49" s="314"/>
      <c r="C49" s="314"/>
      <c r="D49" s="314"/>
      <c r="E49" s="314"/>
      <c r="F49" s="314"/>
      <c r="G49" s="314"/>
      <c r="H49" s="314"/>
      <c r="I49" s="314"/>
      <c r="J49" s="314"/>
      <c r="K49" s="314"/>
    </row>
    <row r="50" spans="1:11">
      <c r="A50" s="28">
        <v>46</v>
      </c>
      <c r="B50" s="314"/>
      <c r="C50" s="314"/>
      <c r="D50" s="314"/>
      <c r="E50" s="314"/>
      <c r="F50" s="314"/>
      <c r="G50" s="314"/>
      <c r="H50" s="314"/>
      <c r="I50" s="314"/>
      <c r="J50" s="314"/>
      <c r="K50" s="314"/>
    </row>
    <row r="51" spans="1:11">
      <c r="A51" s="28">
        <v>47</v>
      </c>
      <c r="B51" s="314"/>
      <c r="C51" s="314"/>
      <c r="D51" s="314"/>
      <c r="E51" s="314"/>
      <c r="F51" s="314"/>
      <c r="G51" s="314"/>
      <c r="H51" s="314"/>
      <c r="I51" s="314"/>
      <c r="J51" s="314"/>
      <c r="K51" s="314"/>
    </row>
    <row r="52" spans="1:11">
      <c r="A52" s="28">
        <v>48</v>
      </c>
      <c r="B52" s="314"/>
      <c r="C52" s="314"/>
      <c r="D52" s="314"/>
      <c r="E52" s="314"/>
      <c r="F52" s="314"/>
      <c r="G52" s="314"/>
      <c r="H52" s="314"/>
      <c r="I52" s="314"/>
      <c r="J52" s="314"/>
      <c r="K52" s="314"/>
    </row>
    <row r="53" spans="1:11">
      <c r="A53" s="28">
        <v>49</v>
      </c>
      <c r="B53" s="314"/>
      <c r="C53" s="314"/>
      <c r="D53" s="314"/>
      <c r="E53" s="314"/>
      <c r="F53" s="314"/>
      <c r="G53" s="314"/>
      <c r="H53" s="314"/>
      <c r="I53" s="314"/>
      <c r="J53" s="314"/>
      <c r="K53" s="314"/>
    </row>
    <row r="54" spans="1:11">
      <c r="A54" s="28">
        <v>50</v>
      </c>
      <c r="B54" s="314"/>
      <c r="C54" s="314"/>
      <c r="D54" s="314"/>
      <c r="E54" s="314"/>
      <c r="F54" s="314"/>
      <c r="G54" s="314"/>
      <c r="H54" s="314"/>
      <c r="I54" s="314"/>
      <c r="J54" s="314"/>
      <c r="K54" s="314"/>
    </row>
    <row r="55" spans="1:11">
      <c r="A55" s="28">
        <v>51</v>
      </c>
      <c r="B55" s="314"/>
      <c r="C55" s="314"/>
      <c r="D55" s="314"/>
      <c r="E55" s="314"/>
      <c r="F55" s="314"/>
      <c r="G55" s="314"/>
      <c r="H55" s="314"/>
      <c r="I55" s="314"/>
      <c r="J55" s="314"/>
      <c r="K55" s="314"/>
    </row>
    <row r="56" spans="1:11">
      <c r="A56" s="28">
        <v>52</v>
      </c>
      <c r="B56" s="314"/>
      <c r="C56" s="314"/>
      <c r="D56" s="314"/>
      <c r="E56" s="314"/>
      <c r="F56" s="314"/>
      <c r="G56" s="314"/>
      <c r="H56" s="314"/>
      <c r="I56" s="314"/>
      <c r="J56" s="314"/>
      <c r="K56" s="314"/>
    </row>
    <row r="57" spans="1:11">
      <c r="A57" s="28">
        <v>53</v>
      </c>
      <c r="B57" s="314"/>
      <c r="C57" s="314"/>
      <c r="D57" s="314"/>
      <c r="E57" s="314"/>
      <c r="F57" s="314"/>
      <c r="G57" s="314"/>
      <c r="H57" s="314"/>
      <c r="I57" s="314"/>
      <c r="J57" s="314"/>
      <c r="K57" s="314"/>
    </row>
    <row r="58" spans="1:11">
      <c r="A58" s="28">
        <v>54</v>
      </c>
      <c r="B58" s="314"/>
      <c r="C58" s="314"/>
      <c r="D58" s="314"/>
      <c r="E58" s="314"/>
      <c r="F58" s="314"/>
      <c r="G58" s="314"/>
      <c r="H58" s="314"/>
      <c r="I58" s="314"/>
      <c r="J58" s="314"/>
      <c r="K58" s="314"/>
    </row>
    <row r="59" spans="1:11">
      <c r="A59" s="28">
        <v>55</v>
      </c>
      <c r="B59" s="314"/>
      <c r="C59" s="314"/>
      <c r="D59" s="314"/>
      <c r="E59" s="314"/>
      <c r="F59" s="314"/>
      <c r="G59" s="314"/>
      <c r="H59" s="314"/>
      <c r="I59" s="314"/>
      <c r="J59" s="314"/>
      <c r="K59" s="314"/>
    </row>
    <row r="60" spans="1:11">
      <c r="A60" s="28">
        <v>56</v>
      </c>
      <c r="B60" s="314"/>
      <c r="C60" s="314"/>
      <c r="D60" s="314"/>
      <c r="E60" s="314"/>
      <c r="F60" s="314"/>
      <c r="G60" s="314"/>
      <c r="H60" s="314"/>
      <c r="I60" s="314"/>
      <c r="J60" s="314"/>
      <c r="K60" s="314"/>
    </row>
    <row r="61" spans="1:11">
      <c r="A61" s="28">
        <v>57</v>
      </c>
      <c r="B61" s="314"/>
      <c r="C61" s="314"/>
      <c r="D61" s="314"/>
      <c r="E61" s="314"/>
      <c r="F61" s="314"/>
      <c r="G61" s="314"/>
      <c r="H61" s="314"/>
      <c r="I61" s="314"/>
      <c r="J61" s="314"/>
      <c r="K61" s="314"/>
    </row>
    <row r="62" spans="1:11">
      <c r="A62" s="28">
        <v>58</v>
      </c>
      <c r="B62" s="314"/>
      <c r="C62" s="314"/>
      <c r="D62" s="314"/>
      <c r="E62" s="314"/>
      <c r="F62" s="314"/>
      <c r="G62" s="314"/>
      <c r="H62" s="314"/>
      <c r="I62" s="314"/>
      <c r="J62" s="314"/>
      <c r="K62" s="314"/>
    </row>
    <row r="63" spans="1:11">
      <c r="A63" s="28">
        <v>59</v>
      </c>
      <c r="B63" s="314"/>
      <c r="C63" s="314"/>
      <c r="D63" s="314"/>
      <c r="E63" s="314"/>
      <c r="F63" s="314"/>
      <c r="G63" s="314"/>
      <c r="H63" s="314"/>
      <c r="I63" s="314"/>
      <c r="J63" s="314"/>
      <c r="K63" s="314"/>
    </row>
    <row r="64" spans="1:11">
      <c r="A64" s="28">
        <v>60</v>
      </c>
      <c r="B64" s="314"/>
      <c r="C64" s="314"/>
      <c r="D64" s="314"/>
      <c r="E64" s="314"/>
      <c r="F64" s="314"/>
      <c r="G64" s="314"/>
      <c r="H64" s="314"/>
      <c r="I64" s="314"/>
      <c r="J64" s="314"/>
      <c r="K64" s="314"/>
    </row>
    <row r="65" spans="1:11">
      <c r="A65" s="28">
        <v>61</v>
      </c>
      <c r="B65" s="314"/>
      <c r="C65" s="314"/>
      <c r="D65" s="314"/>
      <c r="E65" s="314"/>
      <c r="F65" s="314"/>
      <c r="G65" s="314"/>
      <c r="H65" s="314"/>
      <c r="I65" s="314"/>
      <c r="J65" s="314"/>
      <c r="K65" s="314"/>
    </row>
    <row r="66" spans="1:11">
      <c r="A66" s="28">
        <v>62</v>
      </c>
      <c r="B66" s="314"/>
      <c r="C66" s="314"/>
      <c r="D66" s="314"/>
      <c r="E66" s="314"/>
      <c r="F66" s="314"/>
      <c r="G66" s="314"/>
      <c r="H66" s="314"/>
      <c r="I66" s="314"/>
      <c r="J66" s="314"/>
      <c r="K66" s="314"/>
    </row>
    <row r="67" spans="1:11">
      <c r="A67" s="28">
        <v>63</v>
      </c>
      <c r="B67" s="314"/>
      <c r="C67" s="314"/>
      <c r="D67" s="314"/>
      <c r="E67" s="314"/>
      <c r="F67" s="314"/>
      <c r="G67" s="314"/>
      <c r="H67" s="314"/>
      <c r="I67" s="314"/>
      <c r="J67" s="314"/>
      <c r="K67" s="314"/>
    </row>
    <row r="68" spans="1:11">
      <c r="A68" s="28">
        <v>64</v>
      </c>
      <c r="B68" s="314"/>
      <c r="C68" s="314"/>
      <c r="D68" s="314"/>
      <c r="E68" s="314"/>
      <c r="F68" s="314"/>
      <c r="G68" s="314"/>
      <c r="H68" s="314"/>
      <c r="I68" s="314"/>
      <c r="J68" s="314"/>
      <c r="K68" s="314"/>
    </row>
    <row r="69" spans="1:11">
      <c r="A69" s="28">
        <v>65</v>
      </c>
      <c r="B69" s="314"/>
      <c r="C69" s="314"/>
      <c r="D69" s="314"/>
      <c r="E69" s="314"/>
      <c r="F69" s="314"/>
      <c r="G69" s="314"/>
      <c r="H69" s="314"/>
      <c r="I69" s="314"/>
      <c r="J69" s="314"/>
      <c r="K69" s="314"/>
    </row>
    <row r="70" spans="1:11">
      <c r="A70" s="28">
        <v>66</v>
      </c>
      <c r="B70" s="314"/>
      <c r="C70" s="314"/>
      <c r="D70" s="314"/>
      <c r="E70" s="314"/>
      <c r="F70" s="314"/>
      <c r="G70" s="314"/>
      <c r="H70" s="314"/>
      <c r="I70" s="314"/>
      <c r="J70" s="314"/>
      <c r="K70" s="314"/>
    </row>
    <row r="71" spans="1:11">
      <c r="A71" s="28">
        <v>67</v>
      </c>
      <c r="B71" s="314"/>
      <c r="C71" s="314"/>
      <c r="D71" s="314"/>
      <c r="E71" s="314"/>
      <c r="F71" s="314"/>
      <c r="G71" s="314"/>
      <c r="H71" s="314"/>
      <c r="I71" s="314"/>
      <c r="J71" s="314"/>
      <c r="K71" s="314"/>
    </row>
    <row r="72" spans="1:11">
      <c r="A72" s="28">
        <v>68</v>
      </c>
      <c r="B72" s="314"/>
      <c r="C72" s="314"/>
      <c r="D72" s="314"/>
      <c r="E72" s="314"/>
      <c r="F72" s="314"/>
      <c r="G72" s="314"/>
      <c r="H72" s="314"/>
      <c r="I72" s="314"/>
      <c r="J72" s="314"/>
      <c r="K72" s="314"/>
    </row>
    <row r="73" spans="1:11">
      <c r="A73" s="28">
        <v>69</v>
      </c>
      <c r="B73" s="314"/>
      <c r="C73" s="314"/>
      <c r="D73" s="314"/>
      <c r="E73" s="314"/>
      <c r="F73" s="314"/>
      <c r="G73" s="314"/>
      <c r="H73" s="314"/>
      <c r="I73" s="314"/>
      <c r="J73" s="314"/>
      <c r="K73" s="314"/>
    </row>
    <row r="74" spans="1:11">
      <c r="A74" s="28">
        <v>70</v>
      </c>
      <c r="B74" s="314"/>
      <c r="C74" s="314"/>
      <c r="D74" s="314"/>
      <c r="E74" s="314"/>
      <c r="F74" s="314"/>
      <c r="G74" s="314"/>
      <c r="H74" s="314"/>
      <c r="I74" s="314"/>
      <c r="J74" s="314"/>
      <c r="K74" s="314"/>
    </row>
  </sheetData>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U66"/>
  <sheetViews>
    <sheetView zoomScale="99" workbookViewId="0">
      <selection activeCell="Q16" sqref="Q16"/>
    </sheetView>
  </sheetViews>
  <sheetFormatPr baseColWidth="10" defaultColWidth="8.83203125" defaultRowHeight="14"/>
  <cols>
    <col min="1" max="1" width="6.6640625" customWidth="1"/>
    <col min="2" max="2" width="12.6640625" customWidth="1"/>
    <col min="3" max="3" width="20.1640625" customWidth="1"/>
    <col min="4" max="4" width="12.1640625" customWidth="1"/>
    <col min="5" max="5" width="12" customWidth="1"/>
    <col min="6" max="6" width="4.1640625" customWidth="1"/>
    <col min="7" max="7" width="5" customWidth="1"/>
    <col min="12" max="18" width="5.1640625" customWidth="1"/>
  </cols>
  <sheetData>
    <row r="1" spans="1:11">
      <c r="A1" s="372" t="s">
        <v>1333</v>
      </c>
      <c r="B1" s="16"/>
      <c r="C1" t="s">
        <v>1174</v>
      </c>
      <c r="E1" s="14"/>
      <c r="F1" t="s">
        <v>1175</v>
      </c>
    </row>
    <row r="3" spans="1:11">
      <c r="A3">
        <v>1</v>
      </c>
      <c r="B3" t="s">
        <v>994</v>
      </c>
      <c r="C3" s="315"/>
    </row>
    <row r="4" spans="1:11">
      <c r="C4" s="31" t="s">
        <v>1177</v>
      </c>
    </row>
    <row r="5" spans="1:11">
      <c r="A5">
        <v>2</v>
      </c>
      <c r="B5" t="s">
        <v>979</v>
      </c>
      <c r="C5" s="313"/>
    </row>
    <row r="6" spans="1:11">
      <c r="B6" s="472" t="str">
        <f>IF(C5="","",(VLOOKUP(C5,$A$8:$C$18,3)))</f>
        <v/>
      </c>
      <c r="C6" s="673"/>
      <c r="D6" s="673"/>
      <c r="E6" s="673"/>
      <c r="F6" s="673"/>
      <c r="G6" s="673"/>
      <c r="H6" s="673"/>
      <c r="I6" s="673"/>
      <c r="J6" s="673"/>
      <c r="K6" s="473"/>
    </row>
    <row r="7" spans="1:11">
      <c r="A7" s="34" t="s">
        <v>992</v>
      </c>
      <c r="B7" s="35"/>
      <c r="C7" s="33"/>
      <c r="D7" s="33"/>
      <c r="E7" s="33"/>
      <c r="F7" s="33"/>
      <c r="G7" s="33"/>
      <c r="H7" s="33"/>
      <c r="I7" s="33"/>
      <c r="J7" s="33"/>
      <c r="K7" s="33"/>
    </row>
    <row r="8" spans="1:11">
      <c r="A8" s="34">
        <v>1</v>
      </c>
      <c r="B8" s="27" t="s">
        <v>987</v>
      </c>
      <c r="C8" s="27" t="str">
        <f>IF('１チーム情報入力シート'!B3="","　　",'１チーム情報入力シート'!B3)&amp;IF('１チーム情報入力シート'!B3="","　　",'１チーム情報入力シート'!B4)&amp;"年度"&amp;'１チーム情報入力シート'!$B$11&amp;"春季バレーボール大会"</f>
        <v>令和8年度春季バレーボール大会</v>
      </c>
      <c r="D8" s="27"/>
      <c r="E8" s="27"/>
      <c r="F8" s="27"/>
      <c r="G8" s="27"/>
      <c r="H8" s="27"/>
      <c r="I8" s="27"/>
      <c r="J8" s="27"/>
      <c r="K8" s="27"/>
    </row>
    <row r="9" spans="1:11">
      <c r="A9" s="34">
        <v>2</v>
      </c>
      <c r="B9" s="27" t="s">
        <v>986</v>
      </c>
      <c r="C9" s="27" t="str">
        <f>IF('１チーム情報入力シート'!B3="","　　",'１チーム情報入力シート'!B3)&amp;IF('１チーム情報入力シート'!B3="","　　",'１チーム情報入力シート'!B4)&amp;"年度"&amp;"関東高等学校男女バレーボール大会埼玉県予選会"</f>
        <v>令和8年度関東高等学校男女バレーボール大会埼玉県予選会</v>
      </c>
      <c r="D9" s="27"/>
      <c r="E9" s="27"/>
      <c r="F9" s="27"/>
      <c r="G9" s="27"/>
      <c r="H9" s="27"/>
      <c r="I9" s="27"/>
      <c r="J9" s="27"/>
      <c r="K9" s="27"/>
    </row>
    <row r="10" spans="1:11">
      <c r="A10" s="34">
        <v>3</v>
      </c>
      <c r="B10" s="27" t="s">
        <v>985</v>
      </c>
      <c r="C10" s="27" t="str">
        <f>IF('１チーム情報入力シート'!B3="","　　",'１チーム情報入力シート'!B3)&amp;IF('１チーム情報入力シート'!B3="","　　",'１チーム情報入力シート'!B4)&amp;"年度"&amp;"全国高等学校総合体育大会男女バレーボール競技大会埼玉県"&amp;IF('１チーム情報入力シート'!$D$11="","　　",'１チーム情報入力シート'!$D$11)&amp;"部地区予選会"</f>
        <v>令和8年度全国高等学校総合体育大会男女バレーボール競技大会埼玉県　　部地区予選会</v>
      </c>
      <c r="D10" s="27"/>
      <c r="E10" s="27"/>
      <c r="F10" s="27"/>
      <c r="G10" s="27"/>
      <c r="H10" s="27"/>
      <c r="I10" s="27"/>
      <c r="J10" s="27"/>
      <c r="K10" s="27"/>
    </row>
    <row r="11" spans="1:11">
      <c r="A11" s="34">
        <v>4</v>
      </c>
      <c r="B11" s="27" t="s">
        <v>986</v>
      </c>
      <c r="C11" s="27" t="str">
        <f>IF('１チーム情報入力シート'!B3="","　　",'１チーム情報入力シート'!B3)&amp;IF('１チーム情報入力シート'!B3="","　　",'１チーム情報入力シート'!B4)&amp;"年度"&amp;"全国高等学校総合体育大会男女バレーボール競技大会埼玉県予選会"</f>
        <v>令和8年度全国高等学校総合体育大会男女バレーボール競技大会埼玉県予選会</v>
      </c>
      <c r="D11" s="27"/>
      <c r="E11" s="27"/>
      <c r="F11" s="27"/>
      <c r="G11" s="27"/>
      <c r="H11" s="27"/>
      <c r="I11" s="27"/>
      <c r="J11" s="27"/>
      <c r="K11" s="27"/>
    </row>
    <row r="12" spans="1:11">
      <c r="A12" s="34">
        <v>5</v>
      </c>
      <c r="B12" s="27" t="s">
        <v>987</v>
      </c>
      <c r="C12" s="27" t="str">
        <f>IF('１チーム情報入力シート'!B3="","　　",'１チーム情報入力シート'!B3)&amp;IF('１チーム情報入力シート'!B3="","　　",'１チーム情報入力シート'!B4)&amp;"年度"&amp;'１チーム情報入力シート'!$B$11&amp;"バレーボール技術講習会（１年生の部）"</f>
        <v>令和8年度バレーボール技術講習会（１年生の部）</v>
      </c>
      <c r="D12" s="27"/>
      <c r="E12" s="27"/>
      <c r="F12" s="27"/>
      <c r="G12" s="27"/>
      <c r="H12" s="27"/>
      <c r="I12" s="27"/>
      <c r="J12" s="27"/>
      <c r="K12" s="27"/>
    </row>
    <row r="13" spans="1:11">
      <c r="A13" s="34">
        <v>6</v>
      </c>
      <c r="B13" s="27" t="s">
        <v>985</v>
      </c>
      <c r="C13" s="27" t="str">
        <f>IF('１チーム情報入力シート'!B3="","　　",'１チーム情報入力シート'!B3)&amp;IF('１チーム情報入力シート'!B3="","　　",'１チーム情報入力シート'!B4)&amp;"年度"&amp;"全日本バレーボール高等学校選手権埼玉県大会"&amp;IF('１チーム情報入力シート'!$D$11="","　　",'１チーム情報入力シート'!$D$11)&amp;"部地区予選会"</f>
        <v>令和8年度全日本バレーボール高等学校選手権埼玉県大会　　部地区予選会</v>
      </c>
      <c r="D13" s="27"/>
      <c r="E13" s="27"/>
      <c r="F13" s="27"/>
      <c r="G13" s="27"/>
      <c r="H13" s="27"/>
      <c r="I13" s="27"/>
      <c r="J13" s="27"/>
      <c r="K13" s="27"/>
    </row>
    <row r="14" spans="1:11">
      <c r="A14" s="34">
        <v>7</v>
      </c>
      <c r="B14" s="27" t="s">
        <v>986</v>
      </c>
      <c r="C14" s="27" t="str">
        <f>IF('１チーム情報入力シート'!B3="","　　",'１チーム情報入力シート'!B3)&amp;IF('１チーム情報入力シート'!B3="","　　",'１チーム情報入力シート'!B4)&amp;"年度"&amp;"全日本バレーボール高等学校選手権埼玉県大会"</f>
        <v>令和8年度全日本バレーボール高等学校選手権埼玉県大会</v>
      </c>
      <c r="D14" s="27"/>
      <c r="E14" s="27"/>
      <c r="F14" s="27"/>
      <c r="G14" s="27"/>
      <c r="H14" s="27"/>
      <c r="I14" s="27"/>
      <c r="J14" s="27"/>
      <c r="K14" s="27"/>
    </row>
    <row r="15" spans="1:11">
      <c r="A15" s="34">
        <v>8</v>
      </c>
      <c r="B15" s="27" t="s">
        <v>1301</v>
      </c>
      <c r="C15" s="27" t="str">
        <f>IF('１チーム情報入力シート'!B3="","　　",'１チーム情報入力シート'!B3)&amp;IF('１チーム情報入力シート'!B3="","　　",'１チーム情報入力シート'!B4)&amp;"年度"&amp;"県民総合スポーツ大会兼高等学校男女バレーボール新人大会"&amp;IF('１チーム情報入力シート'!$D$11="","　　",'１チーム情報入力シート'!$D$11)&amp;"部地区予選会"</f>
        <v>令和8年度県民総合スポーツ大会兼高等学校男女バレーボール新人大会　　部地区予選会</v>
      </c>
      <c r="D15" s="27"/>
      <c r="E15" s="27"/>
      <c r="F15" s="27"/>
      <c r="G15" s="27"/>
      <c r="H15" s="27"/>
      <c r="I15" s="27"/>
      <c r="J15" s="27"/>
      <c r="K15" s="27"/>
    </row>
    <row r="16" spans="1:11">
      <c r="A16" s="34">
        <v>9</v>
      </c>
      <c r="B16" s="27" t="s">
        <v>986</v>
      </c>
      <c r="C16" s="27" t="str">
        <f>IF('１チーム情報入力シート'!B3="","　　",'１チーム情報入力シート'!B3)&amp;IF('１チーム情報入力シート'!B3="","　　",'１チーム情報入力シート'!B4)&amp;"年度"&amp;"県民総合スポーツ大会兼高等学校男女バレーボール新人大会"</f>
        <v>令和8年度県民総合スポーツ大会兼高等学校男女バレーボール新人大会</v>
      </c>
      <c r="D16" s="27"/>
      <c r="E16" s="27"/>
      <c r="F16" s="27"/>
      <c r="G16" s="27"/>
      <c r="H16" s="27"/>
      <c r="I16" s="27"/>
      <c r="J16" s="27"/>
      <c r="K16" s="27"/>
    </row>
    <row r="17" spans="1:9">
      <c r="A17" s="328"/>
    </row>
    <row r="18" spans="1:9">
      <c r="A18" s="328"/>
    </row>
    <row r="20" spans="1:9">
      <c r="C20" t="s">
        <v>970</v>
      </c>
    </row>
    <row r="21" spans="1:9">
      <c r="A21">
        <v>3</v>
      </c>
      <c r="B21" t="s">
        <v>965</v>
      </c>
      <c r="C21" s="316"/>
      <c r="D21" s="31" t="s">
        <v>988</v>
      </c>
      <c r="E21" s="17" t="s">
        <v>991</v>
      </c>
      <c r="G21" t="s">
        <v>988</v>
      </c>
      <c r="H21" t="s">
        <v>989</v>
      </c>
    </row>
    <row r="22" spans="1:9">
      <c r="A22">
        <v>4</v>
      </c>
      <c r="B22" t="s">
        <v>966</v>
      </c>
      <c r="C22" s="316"/>
      <c r="D22" s="32" t="str">
        <f>IF(E22="","当該校",(VLOOKUP(E22,$G$22:$H$22,2)))</f>
        <v>当該校</v>
      </c>
      <c r="E22" s="313"/>
      <c r="G22">
        <v>1</v>
      </c>
      <c r="H22" t="s">
        <v>990</v>
      </c>
    </row>
    <row r="23" spans="1:9">
      <c r="C23" t="s">
        <v>970</v>
      </c>
      <c r="E23" s="329" t="s">
        <v>1230</v>
      </c>
      <c r="G23" t="s">
        <v>1231</v>
      </c>
    </row>
    <row r="24" spans="1:9">
      <c r="A24">
        <v>5</v>
      </c>
      <c r="B24" t="s">
        <v>967</v>
      </c>
      <c r="C24" s="316"/>
      <c r="D24" s="14" t="str">
        <f>IF(E24="","教員",(VLOOKUP(E24,$G$24:$H$24,2)))</f>
        <v>教員</v>
      </c>
      <c r="E24" s="313"/>
      <c r="G24">
        <v>1</v>
      </c>
      <c r="H24" t="s">
        <v>1232</v>
      </c>
    </row>
    <row r="25" spans="1:9">
      <c r="C25" t="s">
        <v>970</v>
      </c>
      <c r="D25" s="31" t="s">
        <v>971</v>
      </c>
      <c r="E25" s="17" t="s">
        <v>972</v>
      </c>
      <c r="G25" t="s">
        <v>971</v>
      </c>
      <c r="H25" t="s">
        <v>978</v>
      </c>
    </row>
    <row r="26" spans="1:9">
      <c r="A26">
        <v>6</v>
      </c>
      <c r="B26" t="s">
        <v>968</v>
      </c>
      <c r="C26" s="316"/>
      <c r="D26" s="32" t="str">
        <f>IF(E26="","",(VLOOKUP(E26,$G$26:$H$33,2)))</f>
        <v/>
      </c>
      <c r="E26" s="313"/>
      <c r="G26" s="345">
        <v>1</v>
      </c>
      <c r="H26" s="346" t="s">
        <v>973</v>
      </c>
    </row>
    <row r="27" spans="1:9">
      <c r="A27">
        <v>7</v>
      </c>
      <c r="B27" t="s">
        <v>969</v>
      </c>
      <c r="C27" s="316"/>
      <c r="D27" s="32" t="str">
        <f>IF(E27="","",(VLOOKUP(E27,$G$26:$H$33,2)))</f>
        <v/>
      </c>
      <c r="E27" s="313"/>
      <c r="G27" s="347">
        <v>2</v>
      </c>
      <c r="H27" s="348" t="s">
        <v>974</v>
      </c>
    </row>
    <row r="28" spans="1:9">
      <c r="A28">
        <v>8</v>
      </c>
      <c r="B28" t="s">
        <v>1293</v>
      </c>
      <c r="C28" s="316"/>
      <c r="D28" s="32" t="str">
        <f>IF(E28="","",(VLOOKUP(E28,$G$26:$H$33,2)))</f>
        <v/>
      </c>
      <c r="E28" s="313"/>
      <c r="G28" s="347">
        <v>3</v>
      </c>
      <c r="H28" s="348" t="s">
        <v>975</v>
      </c>
    </row>
    <row r="29" spans="1:9">
      <c r="A29">
        <v>9</v>
      </c>
      <c r="B29" t="s">
        <v>1293</v>
      </c>
      <c r="C29" s="316"/>
      <c r="D29" s="32" t="str">
        <f>IF(E29="","",(VLOOKUP(E29,$G$26:$H$33,2)))</f>
        <v/>
      </c>
      <c r="E29" s="313"/>
      <c r="G29" s="347">
        <v>4</v>
      </c>
      <c r="H29" s="348" t="s">
        <v>976</v>
      </c>
    </row>
    <row r="30" spans="1:9">
      <c r="C30" t="s">
        <v>970</v>
      </c>
      <c r="D30" t="s">
        <v>1294</v>
      </c>
      <c r="G30" s="349">
        <v>5</v>
      </c>
      <c r="H30" s="350" t="s">
        <v>977</v>
      </c>
    </row>
    <row r="31" spans="1:9">
      <c r="A31">
        <v>10</v>
      </c>
      <c r="B31" t="s">
        <v>1292</v>
      </c>
      <c r="C31" s="316"/>
      <c r="D31" s="670"/>
      <c r="E31" s="671"/>
      <c r="G31" s="345">
        <v>6</v>
      </c>
      <c r="H31" s="346" t="s">
        <v>1287</v>
      </c>
      <c r="I31" t="s">
        <v>1291</v>
      </c>
    </row>
    <row r="32" spans="1:9">
      <c r="G32" s="347">
        <v>7</v>
      </c>
      <c r="H32" s="348" t="s">
        <v>1288</v>
      </c>
    </row>
    <row r="33" spans="1:21">
      <c r="A33" t="s">
        <v>1229</v>
      </c>
      <c r="G33" s="347">
        <v>8</v>
      </c>
      <c r="H33" s="348" t="s">
        <v>1289</v>
      </c>
    </row>
    <row r="34" spans="1:21">
      <c r="A34">
        <v>8</v>
      </c>
      <c r="B34" t="s">
        <v>1012</v>
      </c>
      <c r="C34" s="14">
        <f>IF(D34="","",(VLOOKUP(D34,'２所属部員入力シート'!$A$5:$E$74,5)))</f>
        <v>0</v>
      </c>
      <c r="D34" s="313">
        <v>1</v>
      </c>
      <c r="G34" s="349">
        <v>9</v>
      </c>
      <c r="H34" s="350" t="s">
        <v>1290</v>
      </c>
    </row>
    <row r="35" spans="1:21">
      <c r="A35">
        <v>9</v>
      </c>
      <c r="B35" t="s">
        <v>993</v>
      </c>
      <c r="H35" t="s">
        <v>1001</v>
      </c>
      <c r="L35" t="s">
        <v>1178</v>
      </c>
    </row>
    <row r="36" spans="1:21">
      <c r="B36" s="36" t="s">
        <v>998</v>
      </c>
      <c r="C36" s="36" t="s">
        <v>970</v>
      </c>
      <c r="D36" s="36" t="s">
        <v>995</v>
      </c>
      <c r="E36" s="36" t="s">
        <v>996</v>
      </c>
      <c r="F36" s="679" t="s">
        <v>997</v>
      </c>
      <c r="G36" s="679"/>
      <c r="H36" s="679"/>
      <c r="I36" s="18" t="s">
        <v>999</v>
      </c>
      <c r="L36" s="285" t="s">
        <v>1000</v>
      </c>
      <c r="M36" s="286" t="s">
        <v>960</v>
      </c>
      <c r="N36" s="285" t="s">
        <v>958</v>
      </c>
      <c r="O36" s="285" t="s">
        <v>959</v>
      </c>
      <c r="P36" s="286" t="s">
        <v>961</v>
      </c>
      <c r="Q36" s="286" t="s">
        <v>962</v>
      </c>
      <c r="R36" s="286" t="s">
        <v>963</v>
      </c>
    </row>
    <row r="37" spans="1:21">
      <c r="A37" s="327">
        <v>1</v>
      </c>
      <c r="B37" s="36" t="str">
        <f>IF(A37="",1,IF(A37&lt;&gt;"","①",""))</f>
        <v>①</v>
      </c>
      <c r="C37" s="36">
        <f>IF(I37="","",(VLOOKUP(I37,'２所属部員入力シート'!$A$5:$G$74,5)))</f>
        <v>0</v>
      </c>
      <c r="D37" s="36">
        <f>IF(I37="","",(VLOOKUP(I37,'２所属部員入力シート'!$A$5:$G$74,2)))</f>
        <v>0</v>
      </c>
      <c r="E37" s="36">
        <f>IF(I37="","",(VLOOKUP(I37,'２所属部員入力シート'!$A$5:$G$74,6)))</f>
        <v>0</v>
      </c>
      <c r="F37" s="679">
        <f>IF(I37="","",(VLOOKUP(I37,'２所属部員入力シート'!$A$5:$G$74,7)))</f>
        <v>0</v>
      </c>
      <c r="G37" s="679" t="e">
        <f>IF(C37="","",(VLOOKUP(C37,'２所属部員入力シート'!$A$5:$G$74,6)))</f>
        <v>#N/A</v>
      </c>
      <c r="H37" s="679" t="e">
        <f>IF(D37="","",(VLOOKUP(D37,'２所属部員入力シート'!$A$5:$G$74,6)))</f>
        <v>#N/A</v>
      </c>
      <c r="I37" s="317">
        <v>1</v>
      </c>
      <c r="L37" s="285">
        <v>1</v>
      </c>
      <c r="M37" s="285">
        <f>'２所属部員入力シート'!B5</f>
        <v>0</v>
      </c>
      <c r="N37" s="285">
        <f>'２所属部員入力シート'!C5</f>
        <v>0</v>
      </c>
      <c r="O37" s="285">
        <f>'２所属部員入力シート'!D5</f>
        <v>0</v>
      </c>
      <c r="P37" s="285">
        <f>'２所属部員入力シート'!E5</f>
        <v>0</v>
      </c>
      <c r="Q37" s="285">
        <f>'２所属部員入力シート'!F5</f>
        <v>0</v>
      </c>
      <c r="R37" s="285">
        <f>'２所属部員入力シート'!G5</f>
        <v>0</v>
      </c>
      <c r="S37" s="328"/>
      <c r="T37" s="328"/>
      <c r="U37" s="328"/>
    </row>
    <row r="38" spans="1:21">
      <c r="A38" s="327"/>
      <c r="B38" s="36">
        <f>IF(A38="",2,IF(A38&lt;&gt;"","②",""))</f>
        <v>2</v>
      </c>
      <c r="C38" s="36">
        <f>IF(I38="","",(VLOOKUP(I38,'２所属部員入力シート'!$A$5:$G$74,5)))</f>
        <v>0</v>
      </c>
      <c r="D38" s="36">
        <f>IF(I38="","",(VLOOKUP(I38,'２所属部員入力シート'!$A$5:$G$74,2)))</f>
        <v>0</v>
      </c>
      <c r="E38" s="36">
        <f>IF(I38="","",(VLOOKUP(I38,'２所属部員入力シート'!$A$5:$G$74,6)))</f>
        <v>0</v>
      </c>
      <c r="F38" s="679">
        <f>IF(I38="","",(VLOOKUP(I38,'２所属部員入力シート'!$A$5:$G$74,7)))</f>
        <v>0</v>
      </c>
      <c r="G38" s="679" t="e">
        <f>IF(C38="","",(VLOOKUP(C38,'２所属部員入力シート'!$A$5:$G$74,6)))</f>
        <v>#N/A</v>
      </c>
      <c r="H38" s="679" t="e">
        <f>IF(D38="","",(VLOOKUP(D38,'２所属部員入力シート'!$A$5:$G$74,6)))</f>
        <v>#N/A</v>
      </c>
      <c r="I38" s="317">
        <v>2</v>
      </c>
      <c r="L38" s="285">
        <v>2</v>
      </c>
      <c r="M38" s="285">
        <f>'２所属部員入力シート'!B6</f>
        <v>0</v>
      </c>
      <c r="N38" s="285">
        <f>'２所属部員入力シート'!C6</f>
        <v>0</v>
      </c>
      <c r="O38" s="285">
        <f>'２所属部員入力シート'!D6</f>
        <v>0</v>
      </c>
      <c r="P38" s="285">
        <f>'２所属部員入力シート'!E6</f>
        <v>0</v>
      </c>
      <c r="Q38" s="285">
        <f>'２所属部員入力シート'!F6</f>
        <v>0</v>
      </c>
      <c r="R38" s="285">
        <f>'２所属部員入力シート'!G6</f>
        <v>0</v>
      </c>
      <c r="S38" s="328"/>
      <c r="T38" s="328"/>
      <c r="U38" s="328"/>
    </row>
    <row r="39" spans="1:21">
      <c r="A39" s="327"/>
      <c r="B39" s="36">
        <f>IF(A39="",3,IF(A39&lt;&gt;"","③",""))</f>
        <v>3</v>
      </c>
      <c r="C39" s="36">
        <f>IF(I39="","",(VLOOKUP(I39,'２所属部員入力シート'!$A$5:$G$74,5)))</f>
        <v>0</v>
      </c>
      <c r="D39" s="36">
        <f>IF(I39="","",(VLOOKUP(I39,'２所属部員入力シート'!$A$5:$G$74,2)))</f>
        <v>0</v>
      </c>
      <c r="E39" s="36">
        <f>IF(I39="","",(VLOOKUP(I39,'２所属部員入力シート'!$A$5:$G$74,6)))</f>
        <v>0</v>
      </c>
      <c r="F39" s="679">
        <f>IF(I39="","",(VLOOKUP(I39,'２所属部員入力シート'!$A$5:$G$74,7)))</f>
        <v>0</v>
      </c>
      <c r="G39" s="679" t="e">
        <f>IF(C39="","",(VLOOKUP(C39,'２所属部員入力シート'!$A$5:$G$74,6)))</f>
        <v>#N/A</v>
      </c>
      <c r="H39" s="679" t="e">
        <f>IF(D39="","",(VLOOKUP(D39,'２所属部員入力シート'!$A$5:$G$74,6)))</f>
        <v>#N/A</v>
      </c>
      <c r="I39" s="317">
        <v>3</v>
      </c>
      <c r="L39" s="285">
        <v>3</v>
      </c>
      <c r="M39" s="285">
        <f>'２所属部員入力シート'!B7</f>
        <v>0</v>
      </c>
      <c r="N39" s="285">
        <f>'２所属部員入力シート'!C7</f>
        <v>0</v>
      </c>
      <c r="O39" s="285">
        <f>'２所属部員入力シート'!D7</f>
        <v>0</v>
      </c>
      <c r="P39" s="285">
        <f>'２所属部員入力シート'!E7</f>
        <v>0</v>
      </c>
      <c r="Q39" s="285">
        <f>'２所属部員入力シート'!F7</f>
        <v>0</v>
      </c>
      <c r="R39" s="285">
        <f>'２所属部員入力シート'!G7</f>
        <v>0</v>
      </c>
      <c r="S39" s="328"/>
      <c r="T39" s="328"/>
      <c r="U39" s="328"/>
    </row>
    <row r="40" spans="1:21">
      <c r="A40" s="327"/>
      <c r="B40" s="36">
        <f>IF(A40="",4,IF(A40&lt;&gt;"","④",""))</f>
        <v>4</v>
      </c>
      <c r="C40" s="36">
        <f>IF(I40="","",(VLOOKUP(I40,'２所属部員入力シート'!$A$5:$G$74,5)))</f>
        <v>0</v>
      </c>
      <c r="D40" s="36">
        <f>IF(I40="","",(VLOOKUP(I40,'２所属部員入力シート'!$A$5:$G$74,2)))</f>
        <v>0</v>
      </c>
      <c r="E40" s="36">
        <f>IF(I40="","",(VLOOKUP(I40,'２所属部員入力シート'!$A$5:$G$74,6)))</f>
        <v>0</v>
      </c>
      <c r="F40" s="679">
        <f>IF(I40="","",(VLOOKUP(I40,'２所属部員入力シート'!$A$5:$G$74,7)))</f>
        <v>0</v>
      </c>
      <c r="G40" s="679" t="e">
        <f>IF(C40="","",(VLOOKUP(C40,'２所属部員入力シート'!$A$5:$G$74,6)))</f>
        <v>#N/A</v>
      </c>
      <c r="H40" s="679" t="e">
        <f>IF(D40="","",(VLOOKUP(D40,'２所属部員入力シート'!$A$5:$G$74,6)))</f>
        <v>#N/A</v>
      </c>
      <c r="I40" s="317">
        <v>4</v>
      </c>
      <c r="L40" s="285">
        <v>4</v>
      </c>
      <c r="M40" s="285">
        <f>'２所属部員入力シート'!B8</f>
        <v>0</v>
      </c>
      <c r="N40" s="285">
        <f>'２所属部員入力シート'!C8</f>
        <v>0</v>
      </c>
      <c r="O40" s="285">
        <f>'２所属部員入力シート'!D8</f>
        <v>0</v>
      </c>
      <c r="P40" s="285">
        <f>'２所属部員入力シート'!E8</f>
        <v>0</v>
      </c>
      <c r="Q40" s="285">
        <f>'２所属部員入力シート'!F8</f>
        <v>0</v>
      </c>
      <c r="R40" s="285">
        <f>'２所属部員入力シート'!G8</f>
        <v>0</v>
      </c>
      <c r="S40" s="328"/>
      <c r="T40" s="328"/>
      <c r="U40" s="328"/>
    </row>
    <row r="41" spans="1:21">
      <c r="A41" s="327"/>
      <c r="B41" s="36">
        <f>IF(A41="",5,IF(A41&lt;&gt;"","⑤",""))</f>
        <v>5</v>
      </c>
      <c r="C41" s="36">
        <f>IF(I41="","",(VLOOKUP(I41,'２所属部員入力シート'!$A$5:$G$74,5)))</f>
        <v>0</v>
      </c>
      <c r="D41" s="36">
        <f>IF(I41="","",(VLOOKUP(I41,'２所属部員入力シート'!$A$5:$G$74,2)))</f>
        <v>0</v>
      </c>
      <c r="E41" s="36">
        <f>IF(I41="","",(VLOOKUP(I41,'２所属部員入力シート'!$A$5:$G$74,6)))</f>
        <v>0</v>
      </c>
      <c r="F41" s="679">
        <f>IF(I41="","",(VLOOKUP(I41,'２所属部員入力シート'!$A$5:$G$74,7)))</f>
        <v>0</v>
      </c>
      <c r="G41" s="679" t="e">
        <f>IF(C41="","",(VLOOKUP(C41,'２所属部員入力シート'!$A$5:$G$74,6)))</f>
        <v>#N/A</v>
      </c>
      <c r="H41" s="679" t="e">
        <f>IF(D41="","",(VLOOKUP(D41,'２所属部員入力シート'!$A$5:$G$74,6)))</f>
        <v>#N/A</v>
      </c>
      <c r="I41" s="317">
        <v>5</v>
      </c>
      <c r="L41" s="285">
        <v>5</v>
      </c>
      <c r="M41" s="285">
        <f>'２所属部員入力シート'!B9</f>
        <v>0</v>
      </c>
      <c r="N41" s="285">
        <f>'２所属部員入力シート'!C9</f>
        <v>0</v>
      </c>
      <c r="O41" s="285">
        <f>'２所属部員入力シート'!D9</f>
        <v>0</v>
      </c>
      <c r="P41" s="285">
        <f>'２所属部員入力シート'!E9</f>
        <v>0</v>
      </c>
      <c r="Q41" s="285">
        <f>'２所属部員入力シート'!F9</f>
        <v>0</v>
      </c>
      <c r="R41" s="285">
        <f>'２所属部員入力シート'!G9</f>
        <v>0</v>
      </c>
      <c r="S41" s="328"/>
      <c r="T41" s="328"/>
      <c r="U41" s="328"/>
    </row>
    <row r="42" spans="1:21">
      <c r="A42" s="327"/>
      <c r="B42" s="36">
        <f>IF(A42="",6,IF(A42&lt;&gt;"","⑥",""))</f>
        <v>6</v>
      </c>
      <c r="C42" s="36">
        <f>IF(I42="","",(VLOOKUP(I42,'２所属部員入力シート'!$A$5:$G$74,5)))</f>
        <v>0</v>
      </c>
      <c r="D42" s="36">
        <f>IF(I42="","",(VLOOKUP(I42,'２所属部員入力シート'!$A$5:$G$74,2)))</f>
        <v>0</v>
      </c>
      <c r="E42" s="36">
        <f>IF(I42="","",(VLOOKUP(I42,'２所属部員入力シート'!$A$5:$G$74,6)))</f>
        <v>0</v>
      </c>
      <c r="F42" s="679">
        <f>IF(I42="","",(VLOOKUP(I42,'２所属部員入力シート'!$A$5:$G$74,7)))</f>
        <v>0</v>
      </c>
      <c r="G42" s="679" t="e">
        <f>IF(C42="","",(VLOOKUP(C42,'２所属部員入力シート'!$A$5:$G$74,6)))</f>
        <v>#N/A</v>
      </c>
      <c r="H42" s="679" t="e">
        <f>IF(D42="","",(VLOOKUP(D42,'２所属部員入力シート'!$A$5:$G$74,6)))</f>
        <v>#N/A</v>
      </c>
      <c r="I42" s="317">
        <v>6</v>
      </c>
      <c r="L42" s="285">
        <v>6</v>
      </c>
      <c r="M42" s="285">
        <f>'２所属部員入力シート'!B10</f>
        <v>0</v>
      </c>
      <c r="N42" s="285">
        <f>'２所属部員入力シート'!C10</f>
        <v>0</v>
      </c>
      <c r="O42" s="285">
        <f>'２所属部員入力シート'!D10</f>
        <v>0</v>
      </c>
      <c r="P42" s="285">
        <f>'２所属部員入力シート'!E10</f>
        <v>0</v>
      </c>
      <c r="Q42" s="285">
        <f>'２所属部員入力シート'!F10</f>
        <v>0</v>
      </c>
      <c r="R42" s="285">
        <f>'２所属部員入力シート'!G10</f>
        <v>0</v>
      </c>
      <c r="S42" s="328"/>
      <c r="T42" s="328"/>
      <c r="U42" s="328"/>
    </row>
    <row r="43" spans="1:21">
      <c r="A43" s="327"/>
      <c r="B43" s="36">
        <f>IF(A43="",7,IF(A43&lt;&gt;"","⑦",""))</f>
        <v>7</v>
      </c>
      <c r="C43" s="36">
        <f>IF(I43="","",(VLOOKUP(I43,'２所属部員入力シート'!$A$5:$G$74,5)))</f>
        <v>0</v>
      </c>
      <c r="D43" s="36">
        <f>IF(I43="","",(VLOOKUP(I43,'２所属部員入力シート'!$A$5:$G$74,2)))</f>
        <v>0</v>
      </c>
      <c r="E43" s="36">
        <f>IF(I43="","",(VLOOKUP(I43,'２所属部員入力シート'!$A$5:$G$74,6)))</f>
        <v>0</v>
      </c>
      <c r="F43" s="679">
        <f>IF(I43="","",(VLOOKUP(I43,'２所属部員入力シート'!$A$5:$G$74,7)))</f>
        <v>0</v>
      </c>
      <c r="G43" s="679" t="e">
        <f>IF(C43="","",(VLOOKUP(C43,'２所属部員入力シート'!$A$5:$G$74,6)))</f>
        <v>#N/A</v>
      </c>
      <c r="H43" s="679" t="e">
        <f>IF(D43="","",(VLOOKUP(D43,'２所属部員入力シート'!$A$5:$G$74,6)))</f>
        <v>#N/A</v>
      </c>
      <c r="I43" s="317">
        <v>7</v>
      </c>
      <c r="L43" s="285">
        <v>7</v>
      </c>
      <c r="M43" s="285">
        <f>'２所属部員入力シート'!B11</f>
        <v>0</v>
      </c>
      <c r="N43" s="285">
        <f>'２所属部員入力シート'!C11</f>
        <v>0</v>
      </c>
      <c r="O43" s="285">
        <f>'２所属部員入力シート'!D11</f>
        <v>0</v>
      </c>
      <c r="P43" s="285">
        <f>'２所属部員入力シート'!E11</f>
        <v>0</v>
      </c>
      <c r="Q43" s="285">
        <f>'２所属部員入力シート'!F11</f>
        <v>0</v>
      </c>
      <c r="R43" s="285">
        <f>'２所属部員入力シート'!G11</f>
        <v>0</v>
      </c>
      <c r="S43" s="328"/>
      <c r="T43" s="328"/>
      <c r="U43" s="328"/>
    </row>
    <row r="44" spans="1:21">
      <c r="A44" s="327"/>
      <c r="B44" s="36">
        <f>IF(A44="",8,IF(A44&lt;&gt;"","⑧",""))</f>
        <v>8</v>
      </c>
      <c r="C44" s="36">
        <f>IF(I44="","",(VLOOKUP(I44,'２所属部員入力シート'!$A$5:$G$74,5)))</f>
        <v>0</v>
      </c>
      <c r="D44" s="36">
        <f>IF(I44="","",(VLOOKUP(I44,'２所属部員入力シート'!$A$5:$G$74,2)))</f>
        <v>0</v>
      </c>
      <c r="E44" s="36">
        <f>IF(I44="","",(VLOOKUP(I44,'２所属部員入力シート'!$A$5:$G$74,6)))</f>
        <v>0</v>
      </c>
      <c r="F44" s="679">
        <f>IF(I44="","",(VLOOKUP(I44,'２所属部員入力シート'!$A$5:$G$74,7)))</f>
        <v>0</v>
      </c>
      <c r="G44" s="679" t="e">
        <f>IF(C44="","",(VLOOKUP(C44,'２所属部員入力シート'!$A$5:$G$74,6)))</f>
        <v>#N/A</v>
      </c>
      <c r="H44" s="679" t="e">
        <f>IF(D44="","",(VLOOKUP(D44,'２所属部員入力シート'!$A$5:$G$74,6)))</f>
        <v>#N/A</v>
      </c>
      <c r="I44" s="317">
        <v>8</v>
      </c>
      <c r="L44" s="285">
        <v>8</v>
      </c>
      <c r="M44" s="285">
        <f>'２所属部員入力シート'!B12</f>
        <v>0</v>
      </c>
      <c r="N44" s="285">
        <f>'２所属部員入力シート'!C12</f>
        <v>0</v>
      </c>
      <c r="O44" s="285">
        <f>'２所属部員入力シート'!D12</f>
        <v>0</v>
      </c>
      <c r="P44" s="285">
        <f>'２所属部員入力シート'!E12</f>
        <v>0</v>
      </c>
      <c r="Q44" s="285">
        <f>'２所属部員入力シート'!F12</f>
        <v>0</v>
      </c>
      <c r="R44" s="285">
        <f>'２所属部員入力シート'!G12</f>
        <v>0</v>
      </c>
      <c r="S44" s="328"/>
      <c r="T44" s="328"/>
      <c r="U44" s="328"/>
    </row>
    <row r="45" spans="1:21">
      <c r="A45" s="327"/>
      <c r="B45" s="36">
        <f>IF(A45="",9,IF(A45&lt;&gt;"","⑨",""))</f>
        <v>9</v>
      </c>
      <c r="C45" s="36">
        <f>IF(I45="","",(VLOOKUP(I45,'２所属部員入力シート'!$A$5:$G$74,5)))</f>
        <v>0</v>
      </c>
      <c r="D45" s="36">
        <f>IF(I45="","",(VLOOKUP(I45,'２所属部員入力シート'!$A$5:$G$74,2)))</f>
        <v>0</v>
      </c>
      <c r="E45" s="36">
        <f>IF(I45="","",(VLOOKUP(I45,'２所属部員入力シート'!$A$5:$G$74,6)))</f>
        <v>0</v>
      </c>
      <c r="F45" s="679">
        <f>IF(I45="","",(VLOOKUP(I45,'２所属部員入力シート'!$A$5:$G$74,7)))</f>
        <v>0</v>
      </c>
      <c r="G45" s="679" t="e">
        <f>IF(C45="","",(VLOOKUP(C45,'２所属部員入力シート'!$A$5:$G$74,6)))</f>
        <v>#N/A</v>
      </c>
      <c r="H45" s="679" t="e">
        <f>IF(D45="","",(VLOOKUP(D45,'２所属部員入力シート'!$A$5:$G$74,6)))</f>
        <v>#N/A</v>
      </c>
      <c r="I45" s="317">
        <v>9</v>
      </c>
      <c r="L45" s="285">
        <v>9</v>
      </c>
      <c r="M45" s="285">
        <f>'２所属部員入力シート'!B13</f>
        <v>0</v>
      </c>
      <c r="N45" s="285">
        <f>'２所属部員入力シート'!C13</f>
        <v>0</v>
      </c>
      <c r="O45" s="285">
        <f>'２所属部員入力シート'!D13</f>
        <v>0</v>
      </c>
      <c r="P45" s="285">
        <f>'２所属部員入力シート'!E13</f>
        <v>0</v>
      </c>
      <c r="Q45" s="285">
        <f>'２所属部員入力シート'!F13</f>
        <v>0</v>
      </c>
      <c r="R45" s="285">
        <f>'２所属部員入力シート'!G13</f>
        <v>0</v>
      </c>
      <c r="S45" s="328"/>
      <c r="T45" s="328"/>
      <c r="U45" s="328"/>
    </row>
    <row r="46" spans="1:21">
      <c r="A46" s="327"/>
      <c r="B46" s="36">
        <f>IF(A46="",10,IF(A46&lt;&gt;"","⑩",""))</f>
        <v>10</v>
      </c>
      <c r="C46" s="36">
        <f>IF(I46="","",(VLOOKUP(I46,'２所属部員入力シート'!$A$5:$G$74,5)))</f>
        <v>0</v>
      </c>
      <c r="D46" s="36">
        <f>IF(I46="","",(VLOOKUP(I46,'２所属部員入力シート'!$A$5:$G$74,2)))</f>
        <v>0</v>
      </c>
      <c r="E46" s="36">
        <f>IF(I46="","",(VLOOKUP(I46,'２所属部員入力シート'!$A$5:$G$74,6)))</f>
        <v>0</v>
      </c>
      <c r="F46" s="679">
        <f>IF(I46="","",(VLOOKUP(I46,'２所属部員入力シート'!$A$5:$G$74,7)))</f>
        <v>0</v>
      </c>
      <c r="G46" s="679" t="e">
        <f>IF(C46="","",(VLOOKUP(C46,'２所属部員入力シート'!$A$5:$G$74,6)))</f>
        <v>#N/A</v>
      </c>
      <c r="H46" s="679" t="e">
        <f>IF(D46="","",(VLOOKUP(D46,'２所属部員入力シート'!$A$5:$G$74,6)))</f>
        <v>#N/A</v>
      </c>
      <c r="I46" s="317">
        <v>10</v>
      </c>
      <c r="L46" s="285">
        <v>10</v>
      </c>
      <c r="M46" s="285">
        <f>'２所属部員入力シート'!B14</f>
        <v>0</v>
      </c>
      <c r="N46" s="285">
        <f>'２所属部員入力シート'!C14</f>
        <v>0</v>
      </c>
      <c r="O46" s="285">
        <f>'２所属部員入力シート'!D14</f>
        <v>0</v>
      </c>
      <c r="P46" s="285">
        <f>'２所属部員入力シート'!E14</f>
        <v>0</v>
      </c>
      <c r="Q46" s="285">
        <f>'２所属部員入力シート'!F14</f>
        <v>0</v>
      </c>
      <c r="R46" s="285">
        <f>'２所属部員入力シート'!G14</f>
        <v>0</v>
      </c>
      <c r="S46" s="328"/>
      <c r="T46" s="328"/>
      <c r="U46" s="328"/>
    </row>
    <row r="47" spans="1:21">
      <c r="A47" s="327"/>
      <c r="B47" s="36">
        <f>IF(A47="",11,IF(A47&lt;&gt;"","⑪",""))</f>
        <v>11</v>
      </c>
      <c r="C47" s="36">
        <f>IF(I47="","",(VLOOKUP(I47,'２所属部員入力シート'!$A$5:$G$74,5)))</f>
        <v>0</v>
      </c>
      <c r="D47" s="36">
        <f>IF(I47="","",(VLOOKUP(I47,'２所属部員入力シート'!$A$5:$G$74,2)))</f>
        <v>0</v>
      </c>
      <c r="E47" s="36">
        <f>IF(I47="","",(VLOOKUP(I47,'２所属部員入力シート'!$A$5:$G$74,6)))</f>
        <v>0</v>
      </c>
      <c r="F47" s="679">
        <f>IF(I47="","",(VLOOKUP(I47,'２所属部員入力シート'!$A$5:$G$74,7)))</f>
        <v>0</v>
      </c>
      <c r="G47" s="679" t="e">
        <f>IF(C47="","",(VLOOKUP(C47,'２所属部員入力シート'!$A$5:$G$74,6)))</f>
        <v>#N/A</v>
      </c>
      <c r="H47" s="679" t="e">
        <f>IF(D47="","",(VLOOKUP(D47,'２所属部員入力シート'!$A$5:$G$74,6)))</f>
        <v>#N/A</v>
      </c>
      <c r="I47" s="317">
        <v>11</v>
      </c>
      <c r="L47" s="285">
        <v>11</v>
      </c>
      <c r="M47" s="285">
        <f>'２所属部員入力シート'!B15</f>
        <v>0</v>
      </c>
      <c r="N47" s="285">
        <f>'２所属部員入力シート'!C15</f>
        <v>0</v>
      </c>
      <c r="O47" s="285">
        <f>'２所属部員入力シート'!D15</f>
        <v>0</v>
      </c>
      <c r="P47" s="285">
        <f>'２所属部員入力シート'!E15</f>
        <v>0</v>
      </c>
      <c r="Q47" s="285">
        <f>'２所属部員入力シート'!F15</f>
        <v>0</v>
      </c>
      <c r="R47" s="285">
        <f>'２所属部員入力シート'!G15</f>
        <v>0</v>
      </c>
      <c r="S47" s="328"/>
      <c r="T47" s="328"/>
      <c r="U47" s="328"/>
    </row>
    <row r="48" spans="1:21">
      <c r="A48" s="327"/>
      <c r="B48" s="36">
        <f>IF(A48="",12,IF(A48&lt;&gt;"","⑫",""))</f>
        <v>12</v>
      </c>
      <c r="C48" s="36">
        <f>IF(I48="","",(VLOOKUP(I48,'２所属部員入力シート'!$A$5:$G$74,5)))</f>
        <v>0</v>
      </c>
      <c r="D48" s="36">
        <f>IF(I48="","",(VLOOKUP(I48,'２所属部員入力シート'!$A$5:$G$74,2)))</f>
        <v>0</v>
      </c>
      <c r="E48" s="36">
        <f>IF(I48="","",(VLOOKUP(I48,'２所属部員入力シート'!$A$5:$G$74,6)))</f>
        <v>0</v>
      </c>
      <c r="F48" s="679">
        <f>IF(I48="","",(VLOOKUP(I48,'２所属部員入力シート'!$A$5:$G$74,7)))</f>
        <v>0</v>
      </c>
      <c r="G48" s="679" t="e">
        <f>IF(C48="","",(VLOOKUP(C48,'２所属部員入力シート'!$A$5:$G$74,6)))</f>
        <v>#N/A</v>
      </c>
      <c r="H48" s="679" t="e">
        <f>IF(D48="","",(VLOOKUP(D48,'２所属部員入力シート'!$A$5:$G$74,6)))</f>
        <v>#N/A</v>
      </c>
      <c r="I48" s="317">
        <v>12</v>
      </c>
      <c r="L48" s="285">
        <v>12</v>
      </c>
      <c r="M48" s="285">
        <f>'２所属部員入力シート'!B16</f>
        <v>0</v>
      </c>
      <c r="N48" s="285">
        <f>'２所属部員入力シート'!C16</f>
        <v>0</v>
      </c>
      <c r="O48" s="285">
        <f>'２所属部員入力シート'!D16</f>
        <v>0</v>
      </c>
      <c r="P48" s="285">
        <f>'２所属部員入力シート'!E16</f>
        <v>0</v>
      </c>
      <c r="Q48" s="285">
        <f>'２所属部員入力シート'!F16</f>
        <v>0</v>
      </c>
      <c r="R48" s="285">
        <f>'２所属部員入力シート'!G16</f>
        <v>0</v>
      </c>
      <c r="S48" s="328"/>
      <c r="T48" s="328"/>
      <c r="U48" s="328"/>
    </row>
    <row r="49" spans="1:21">
      <c r="A49" s="327"/>
      <c r="B49" s="36">
        <f>IF(A49="",13,IF(A49&lt;&gt;"","⑬",""))</f>
        <v>13</v>
      </c>
      <c r="C49" s="36">
        <f>IF(I49="","",(VLOOKUP(I49,'２所属部員入力シート'!$A$5:$G$74,5)))</f>
        <v>0</v>
      </c>
      <c r="D49" s="36">
        <f>IF(I49="","",(VLOOKUP(I49,'２所属部員入力シート'!$A$5:$G$74,2)))</f>
        <v>0</v>
      </c>
      <c r="E49" s="36">
        <f>IF(I49="","",(VLOOKUP(I49,'２所属部員入力シート'!$A$5:$G$74,6)))</f>
        <v>0</v>
      </c>
      <c r="F49" s="679">
        <f>IF(I49="","",(VLOOKUP(I49,'２所属部員入力シート'!$A$5:$G$74,7)))</f>
        <v>0</v>
      </c>
      <c r="G49" s="679" t="e">
        <f>IF(C49="","",(VLOOKUP(C49,'２所属部員入力シート'!$A$5:$G$74,6)))</f>
        <v>#N/A</v>
      </c>
      <c r="H49" s="679" t="e">
        <f>IF(D49="","",(VLOOKUP(D49,'２所属部員入力シート'!$A$5:$G$74,6)))</f>
        <v>#N/A</v>
      </c>
      <c r="I49" s="317">
        <v>13</v>
      </c>
      <c r="L49" s="285">
        <v>13</v>
      </c>
      <c r="M49" s="285">
        <f>'２所属部員入力シート'!B17</f>
        <v>0</v>
      </c>
      <c r="N49" s="285">
        <f>'２所属部員入力シート'!C17</f>
        <v>0</v>
      </c>
      <c r="O49" s="285">
        <f>'２所属部員入力シート'!D17</f>
        <v>0</v>
      </c>
      <c r="P49" s="285">
        <f>'２所属部員入力シート'!E17</f>
        <v>0</v>
      </c>
      <c r="Q49" s="285">
        <f>'２所属部員入力シート'!F17</f>
        <v>0</v>
      </c>
      <c r="R49" s="285">
        <f>'２所属部員入力シート'!G17</f>
        <v>0</v>
      </c>
      <c r="S49" s="328"/>
      <c r="T49" s="328"/>
      <c r="U49" s="328"/>
    </row>
    <row r="50" spans="1:21">
      <c r="A50" s="327"/>
      <c r="B50" s="36">
        <f>IF(A50="",14,IF(A50&lt;&gt;"","⑭",""))</f>
        <v>14</v>
      </c>
      <c r="C50" s="36">
        <f>IF(I50="","",(VLOOKUP(I50,'２所属部員入力シート'!$A$5:$G$74,5)))</f>
        <v>0</v>
      </c>
      <c r="D50" s="36">
        <f>IF(I50="","",(VLOOKUP(I50,'２所属部員入力シート'!$A$5:$G$74,2)))</f>
        <v>0</v>
      </c>
      <c r="E50" s="36">
        <f>IF(I50="","",(VLOOKUP(I50,'２所属部員入力シート'!$A$5:$G$74,6)))</f>
        <v>0</v>
      </c>
      <c r="F50" s="679">
        <f>IF(I50="","",(VLOOKUP(I50,'２所属部員入力シート'!$A$5:$G$74,7)))</f>
        <v>0</v>
      </c>
      <c r="G50" s="679" t="e">
        <f>IF(C50="","",(VLOOKUP(C50,'２所属部員入力シート'!$A$5:$G$74,6)))</f>
        <v>#N/A</v>
      </c>
      <c r="H50" s="679" t="e">
        <f>IF(D50="","",(VLOOKUP(D50,'２所属部員入力シート'!$A$5:$G$74,6)))</f>
        <v>#N/A</v>
      </c>
      <c r="I50" s="317">
        <v>14</v>
      </c>
      <c r="L50" s="285">
        <v>14</v>
      </c>
      <c r="M50" s="285">
        <f>'２所属部員入力シート'!B18</f>
        <v>0</v>
      </c>
      <c r="N50" s="285">
        <f>'２所属部員入力シート'!C18</f>
        <v>0</v>
      </c>
      <c r="O50" s="285">
        <f>'２所属部員入力シート'!D18</f>
        <v>0</v>
      </c>
      <c r="P50" s="285">
        <f>'２所属部員入力シート'!E18</f>
        <v>0</v>
      </c>
      <c r="Q50" s="285">
        <f>'２所属部員入力シート'!F18</f>
        <v>0</v>
      </c>
      <c r="R50" s="285">
        <f>'２所属部員入力シート'!G18</f>
        <v>0</v>
      </c>
      <c r="S50" s="328"/>
      <c r="T50" s="328"/>
      <c r="U50" s="328"/>
    </row>
    <row r="51" spans="1:21">
      <c r="A51" s="327"/>
      <c r="B51" s="36">
        <f>IF(A51="",15,IF(A51&lt;&gt;"","⑮",""))</f>
        <v>15</v>
      </c>
      <c r="C51" s="36">
        <f>IF(I51="","",(VLOOKUP(I51,'２所属部員入力シート'!$A$5:$G$74,5)))</f>
        <v>0</v>
      </c>
      <c r="D51" s="36">
        <f>IF(I51="","",(VLOOKUP(I51,'２所属部員入力シート'!$A$5:$G$74,2)))</f>
        <v>0</v>
      </c>
      <c r="E51" s="36">
        <f>IF(I51="","",(VLOOKUP(I51,'２所属部員入力シート'!$A$5:$G$74,6)))</f>
        <v>0</v>
      </c>
      <c r="F51" s="679">
        <f>IF(I51="","",(VLOOKUP(I51,'２所属部員入力シート'!$A$5:$G$74,7)))</f>
        <v>0</v>
      </c>
      <c r="G51" s="679" t="e">
        <f>IF(C51="","",(VLOOKUP(C51,'２所属部員入力シート'!$A$5:$G$74,6)))</f>
        <v>#N/A</v>
      </c>
      <c r="H51" s="679" t="e">
        <f>IF(D51="","",(VLOOKUP(D51,'２所属部員入力シート'!$A$5:$G$74,6)))</f>
        <v>#N/A</v>
      </c>
      <c r="I51" s="317">
        <v>15</v>
      </c>
      <c r="L51" s="285">
        <v>15</v>
      </c>
      <c r="M51" s="285">
        <f>'２所属部員入力シート'!B19</f>
        <v>0</v>
      </c>
      <c r="N51" s="285">
        <f>'２所属部員入力シート'!C19</f>
        <v>0</v>
      </c>
      <c r="O51" s="285">
        <f>'２所属部員入力シート'!D19</f>
        <v>0</v>
      </c>
      <c r="P51" s="285">
        <f>'２所属部員入力シート'!E19</f>
        <v>0</v>
      </c>
      <c r="Q51" s="285">
        <f>'２所属部員入力シート'!F19</f>
        <v>0</v>
      </c>
      <c r="R51" s="285">
        <f>'２所属部員入力シート'!G19</f>
        <v>0</v>
      </c>
      <c r="S51" s="328"/>
      <c r="T51" s="328"/>
      <c r="U51" s="328"/>
    </row>
    <row r="52" spans="1:21">
      <c r="A52" s="327"/>
      <c r="B52" s="36">
        <f>IF(A52="",16,IF(A52&lt;&gt;"","⑯",""))</f>
        <v>16</v>
      </c>
      <c r="C52" s="36">
        <f>IF(I52="","",(VLOOKUP(I52,'２所属部員入力シート'!$A$5:$G$74,5)))</f>
        <v>0</v>
      </c>
      <c r="D52" s="36">
        <f>IF(I52="","",(VLOOKUP(I52,'２所属部員入力シート'!$A$5:$G$74,2)))</f>
        <v>0</v>
      </c>
      <c r="E52" s="36">
        <f>IF(I52="","",(VLOOKUP(I52,'２所属部員入力シート'!$A$5:$G$74,6)))</f>
        <v>0</v>
      </c>
      <c r="F52" s="679">
        <f>IF(I52="","",(VLOOKUP(I52,'２所属部員入力シート'!$A$5:$G$74,7)))</f>
        <v>0</v>
      </c>
      <c r="G52" s="679" t="e">
        <f>IF(C52="","",(VLOOKUP(C52,'２所属部員入力シート'!$A$5:$G$74,6)))</f>
        <v>#N/A</v>
      </c>
      <c r="H52" s="679" t="e">
        <f>IF(D52="","",(VLOOKUP(D52,'２所属部員入力シート'!$A$5:$G$74,6)))</f>
        <v>#N/A</v>
      </c>
      <c r="I52" s="317">
        <v>16</v>
      </c>
      <c r="L52" s="285">
        <v>16</v>
      </c>
      <c r="M52" s="285">
        <f>'２所属部員入力シート'!B20</f>
        <v>0</v>
      </c>
      <c r="N52" s="285">
        <f>'２所属部員入力シート'!C20</f>
        <v>0</v>
      </c>
      <c r="O52" s="285">
        <f>'２所属部員入力シート'!D20</f>
        <v>0</v>
      </c>
      <c r="P52" s="285">
        <f>'２所属部員入力シート'!E20</f>
        <v>0</v>
      </c>
      <c r="Q52" s="285">
        <f>'２所属部員入力シート'!F20</f>
        <v>0</v>
      </c>
      <c r="R52" s="285">
        <f>'２所属部員入力シート'!G20</f>
        <v>0</v>
      </c>
      <c r="S52" s="328"/>
      <c r="T52" s="328"/>
      <c r="U52" s="328"/>
    </row>
    <row r="53" spans="1:21">
      <c r="A53" s="327"/>
      <c r="B53" s="36">
        <f>IF(A53="",17,IF(A53&lt;&gt;"","⑰",""))</f>
        <v>17</v>
      </c>
      <c r="C53" s="36">
        <f>IF(I53="","",(VLOOKUP(I53,'２所属部員入力シート'!$A$5:$G$74,5)))</f>
        <v>0</v>
      </c>
      <c r="D53" s="36">
        <f>IF(I53="","",(VLOOKUP(I53,'２所属部員入力シート'!$A$5:$G$74,2)))</f>
        <v>0</v>
      </c>
      <c r="E53" s="36">
        <f>IF(I53="","",(VLOOKUP(I53,'２所属部員入力シート'!$A$5:$G$74,6)))</f>
        <v>0</v>
      </c>
      <c r="F53" s="679">
        <f>IF(I53="","",(VLOOKUP(I53,'２所属部員入力シート'!$A$5:$G$74,7)))</f>
        <v>0</v>
      </c>
      <c r="G53" s="679" t="e">
        <f>IF(C53="","",(VLOOKUP(C53,'２所属部員入力シート'!$A$5:$G$74,6)))</f>
        <v>#N/A</v>
      </c>
      <c r="H53" s="679" t="e">
        <f>IF(D53="","",(VLOOKUP(D53,'２所属部員入力シート'!$A$5:$G$74,6)))</f>
        <v>#N/A</v>
      </c>
      <c r="I53" s="317">
        <v>17</v>
      </c>
      <c r="L53" s="285">
        <v>17</v>
      </c>
      <c r="M53" s="285">
        <f>'２所属部員入力シート'!B21</f>
        <v>0</v>
      </c>
      <c r="N53" s="285">
        <f>'２所属部員入力シート'!C21</f>
        <v>0</v>
      </c>
      <c r="O53" s="285">
        <f>'２所属部員入力シート'!D21</f>
        <v>0</v>
      </c>
      <c r="P53" s="285">
        <f>'２所属部員入力シート'!E21</f>
        <v>0</v>
      </c>
      <c r="Q53" s="285">
        <f>'２所属部員入力シート'!F21</f>
        <v>0</v>
      </c>
      <c r="R53" s="285">
        <f>'２所属部員入力シート'!G21</f>
        <v>0</v>
      </c>
      <c r="S53" s="328"/>
      <c r="T53" s="328"/>
      <c r="U53" s="328"/>
    </row>
    <row r="54" spans="1:21">
      <c r="A54" s="327"/>
      <c r="B54" s="36">
        <f>IF(A54="",18,IF(A54&lt;&gt;"","⑱",""))</f>
        <v>18</v>
      </c>
      <c r="C54" s="36">
        <f>IF(I54="","",(VLOOKUP(I54,'２所属部員入力シート'!$A$5:$G$74,5)))</f>
        <v>0</v>
      </c>
      <c r="D54" s="36">
        <f>IF(I54="","",(VLOOKUP(I54,'２所属部員入力シート'!$A$5:$G$74,2)))</f>
        <v>0</v>
      </c>
      <c r="E54" s="36">
        <f>IF(I54="","",(VLOOKUP(I54,'２所属部員入力シート'!$A$5:$G$74,6)))</f>
        <v>0</v>
      </c>
      <c r="F54" s="679">
        <f>IF(I54="","",(VLOOKUP(I54,'２所属部員入力シート'!$A$5:$G$74,7)))</f>
        <v>0</v>
      </c>
      <c r="G54" s="679" t="e">
        <f>IF(C54="","",(VLOOKUP(C54,'２所属部員入力シート'!$A$5:$G$74,6)))</f>
        <v>#N/A</v>
      </c>
      <c r="H54" s="679" t="e">
        <f>IF(D54="","",(VLOOKUP(D54,'２所属部員入力シート'!$A$5:$G$74,6)))</f>
        <v>#N/A</v>
      </c>
      <c r="I54" s="317">
        <v>18</v>
      </c>
      <c r="L54" s="285">
        <v>18</v>
      </c>
      <c r="M54" s="285">
        <f>'２所属部員入力シート'!B22</f>
        <v>0</v>
      </c>
      <c r="N54" s="285">
        <f>'２所属部員入力シート'!C22</f>
        <v>0</v>
      </c>
      <c r="O54" s="285">
        <f>'２所属部員入力シート'!D22</f>
        <v>0</v>
      </c>
      <c r="P54" s="285">
        <f>'２所属部員入力シート'!E22</f>
        <v>0</v>
      </c>
      <c r="Q54" s="285">
        <f>'２所属部員入力シート'!F22</f>
        <v>0</v>
      </c>
      <c r="R54" s="285">
        <f>'２所属部員入力シート'!G22</f>
        <v>0</v>
      </c>
      <c r="S54" s="328"/>
      <c r="T54" s="328"/>
      <c r="U54" s="328"/>
    </row>
    <row r="55" spans="1:21">
      <c r="L55" s="285">
        <v>19</v>
      </c>
      <c r="M55" s="285">
        <f>'２所属部員入力シート'!B23</f>
        <v>0</v>
      </c>
      <c r="N55" s="285">
        <f>'２所属部員入力シート'!C23</f>
        <v>0</v>
      </c>
      <c r="O55" s="285">
        <f>'２所属部員入力シート'!D23</f>
        <v>0</v>
      </c>
      <c r="P55" s="285">
        <f>'２所属部員入力シート'!E23</f>
        <v>0</v>
      </c>
      <c r="Q55" s="285">
        <f>'２所属部員入力シート'!F23</f>
        <v>0</v>
      </c>
      <c r="R55" s="285">
        <f>'２所属部員入力シート'!G23</f>
        <v>0</v>
      </c>
    </row>
    <row r="56" spans="1:21">
      <c r="L56" s="285">
        <v>20</v>
      </c>
      <c r="M56" s="285">
        <f>'２所属部員入力シート'!B24</f>
        <v>0</v>
      </c>
      <c r="N56" s="285">
        <f>'２所属部員入力シート'!C24</f>
        <v>0</v>
      </c>
      <c r="O56" s="285">
        <f>'２所属部員入力シート'!D24</f>
        <v>0</v>
      </c>
      <c r="P56" s="285">
        <f>'２所属部員入力シート'!E24</f>
        <v>0</v>
      </c>
      <c r="Q56" s="285">
        <f>'２所属部員入力シート'!F24</f>
        <v>0</v>
      </c>
      <c r="R56" s="285">
        <f>'２所属部員入力シート'!G24</f>
        <v>0</v>
      </c>
    </row>
    <row r="57" spans="1:21">
      <c r="L57" s="285">
        <v>21</v>
      </c>
      <c r="M57" s="285">
        <f>'２所属部員入力シート'!B25</f>
        <v>0</v>
      </c>
      <c r="N57" s="285">
        <f>'２所属部員入力シート'!C25</f>
        <v>0</v>
      </c>
      <c r="O57" s="285">
        <f>'２所属部員入力シート'!D25</f>
        <v>0</v>
      </c>
      <c r="P57" s="285">
        <f>'２所属部員入力シート'!E25</f>
        <v>0</v>
      </c>
      <c r="Q57" s="285">
        <f>'２所属部員入力シート'!F25</f>
        <v>0</v>
      </c>
      <c r="R57" s="285">
        <f>'２所属部員入力シート'!G25</f>
        <v>0</v>
      </c>
    </row>
    <row r="58" spans="1:21">
      <c r="L58" s="285">
        <v>22</v>
      </c>
      <c r="M58" s="285">
        <f>'２所属部員入力シート'!B26</f>
        <v>0</v>
      </c>
      <c r="N58" s="285">
        <f>'２所属部員入力シート'!C26</f>
        <v>0</v>
      </c>
      <c r="O58" s="285">
        <f>'２所属部員入力シート'!D26</f>
        <v>0</v>
      </c>
      <c r="P58" s="285">
        <f>'２所属部員入力シート'!E26</f>
        <v>0</v>
      </c>
      <c r="Q58" s="285">
        <f>'２所属部員入力シート'!F26</f>
        <v>0</v>
      </c>
      <c r="R58" s="285">
        <f>'２所属部員入力シート'!G26</f>
        <v>0</v>
      </c>
    </row>
    <row r="59" spans="1:21">
      <c r="L59" s="285">
        <v>23</v>
      </c>
      <c r="M59" s="285">
        <f>'２所属部員入力シート'!B27</f>
        <v>0</v>
      </c>
      <c r="N59" s="285">
        <f>'２所属部員入力シート'!C27</f>
        <v>0</v>
      </c>
      <c r="O59" s="285">
        <f>'２所属部員入力シート'!D27</f>
        <v>0</v>
      </c>
      <c r="P59" s="285">
        <f>'２所属部員入力シート'!E27</f>
        <v>0</v>
      </c>
      <c r="Q59" s="285">
        <f>'２所属部員入力シート'!F27</f>
        <v>0</v>
      </c>
      <c r="R59" s="285">
        <f>'２所属部員入力シート'!G27</f>
        <v>0</v>
      </c>
    </row>
    <row r="60" spans="1:21">
      <c r="L60" s="285">
        <v>24</v>
      </c>
      <c r="M60" s="285">
        <f>'２所属部員入力シート'!B28</f>
        <v>0</v>
      </c>
      <c r="N60" s="285">
        <f>'２所属部員入力シート'!C28</f>
        <v>0</v>
      </c>
      <c r="O60" s="285">
        <f>'２所属部員入力シート'!D28</f>
        <v>0</v>
      </c>
      <c r="P60" s="285">
        <f>'２所属部員入力シート'!E28</f>
        <v>0</v>
      </c>
      <c r="Q60" s="285">
        <f>'２所属部員入力シート'!F28</f>
        <v>0</v>
      </c>
      <c r="R60" s="285">
        <f>'２所属部員入力シート'!G28</f>
        <v>0</v>
      </c>
    </row>
    <row r="61" spans="1:21">
      <c r="L61" s="285">
        <v>25</v>
      </c>
      <c r="M61" s="285">
        <f>'２所属部員入力シート'!B29</f>
        <v>0</v>
      </c>
      <c r="N61" s="285">
        <f>'２所属部員入力シート'!C29</f>
        <v>0</v>
      </c>
      <c r="O61" s="285">
        <f>'２所属部員入力シート'!D29</f>
        <v>0</v>
      </c>
      <c r="P61" s="285">
        <f>'２所属部員入力シート'!E29</f>
        <v>0</v>
      </c>
      <c r="Q61" s="285">
        <f>'２所属部員入力シート'!F29</f>
        <v>0</v>
      </c>
      <c r="R61" s="285">
        <f>'２所属部員入力シート'!G29</f>
        <v>0</v>
      </c>
    </row>
    <row r="62" spans="1:21">
      <c r="L62" s="285">
        <v>26</v>
      </c>
      <c r="M62" s="285">
        <f>'２所属部員入力シート'!B30</f>
        <v>0</v>
      </c>
      <c r="N62" s="285">
        <f>'２所属部員入力シート'!C30</f>
        <v>0</v>
      </c>
      <c r="O62" s="285">
        <f>'２所属部員入力シート'!D30</f>
        <v>0</v>
      </c>
      <c r="P62" s="285">
        <f>'２所属部員入力シート'!E30</f>
        <v>0</v>
      </c>
      <c r="Q62" s="285">
        <f>'２所属部員入力シート'!F30</f>
        <v>0</v>
      </c>
      <c r="R62" s="285">
        <f>'２所属部員入力シート'!G30</f>
        <v>0</v>
      </c>
    </row>
    <row r="63" spans="1:21">
      <c r="L63" s="285">
        <v>27</v>
      </c>
      <c r="M63" s="285">
        <f>'２所属部員入力シート'!B31</f>
        <v>0</v>
      </c>
      <c r="N63" s="285">
        <f>'２所属部員入力シート'!C31</f>
        <v>0</v>
      </c>
      <c r="O63" s="285">
        <f>'２所属部員入力シート'!D31</f>
        <v>0</v>
      </c>
      <c r="P63" s="285">
        <f>'２所属部員入力シート'!E31</f>
        <v>0</v>
      </c>
      <c r="Q63" s="285">
        <f>'２所属部員入力シート'!F31</f>
        <v>0</v>
      </c>
      <c r="R63" s="285">
        <f>'２所属部員入力シート'!G31</f>
        <v>0</v>
      </c>
    </row>
    <row r="64" spans="1:21">
      <c r="L64" s="285">
        <v>28</v>
      </c>
      <c r="M64" s="285">
        <f>'２所属部員入力シート'!B32</f>
        <v>0</v>
      </c>
      <c r="N64" s="285">
        <f>'２所属部員入力シート'!C32</f>
        <v>0</v>
      </c>
      <c r="O64" s="285">
        <f>'２所属部員入力シート'!D32</f>
        <v>0</v>
      </c>
      <c r="P64" s="285">
        <f>'２所属部員入力シート'!E32</f>
        <v>0</v>
      </c>
      <c r="Q64" s="285">
        <f>'２所属部員入力シート'!F32</f>
        <v>0</v>
      </c>
      <c r="R64" s="285">
        <f>'２所属部員入力シート'!G32</f>
        <v>0</v>
      </c>
    </row>
    <row r="65" spans="12:18">
      <c r="L65" s="285">
        <v>29</v>
      </c>
      <c r="M65" s="285">
        <f>'２所属部員入力シート'!B33</f>
        <v>0</v>
      </c>
      <c r="N65" s="285">
        <f>'２所属部員入力シート'!C33</f>
        <v>0</v>
      </c>
      <c r="O65" s="285">
        <f>'２所属部員入力シート'!D33</f>
        <v>0</v>
      </c>
      <c r="P65" s="285">
        <f>'２所属部員入力シート'!E33</f>
        <v>0</v>
      </c>
      <c r="Q65" s="285">
        <f>'２所属部員入力シート'!F33</f>
        <v>0</v>
      </c>
      <c r="R65" s="285">
        <f>'２所属部員入力シート'!G33</f>
        <v>0</v>
      </c>
    </row>
    <row r="66" spans="12:18">
      <c r="L66" s="285">
        <v>30</v>
      </c>
      <c r="M66" s="285">
        <f>'２所属部員入力シート'!B34</f>
        <v>0</v>
      </c>
      <c r="N66" s="285">
        <f>'２所属部員入力シート'!C34</f>
        <v>0</v>
      </c>
      <c r="O66" s="285">
        <f>'２所属部員入力シート'!D34</f>
        <v>0</v>
      </c>
      <c r="P66" s="285">
        <f>'２所属部員入力シート'!E34</f>
        <v>0</v>
      </c>
      <c r="Q66" s="285">
        <f>'２所属部員入力シート'!F34</f>
        <v>0</v>
      </c>
      <c r="R66" s="285">
        <f>'２所属部員入力シート'!G34</f>
        <v>0</v>
      </c>
    </row>
  </sheetData>
  <sheetProtection sheet="1"/>
  <mergeCells count="21">
    <mergeCell ref="F54:H54"/>
    <mergeCell ref="F48:H48"/>
    <mergeCell ref="F49:H49"/>
    <mergeCell ref="F50:H50"/>
    <mergeCell ref="F51:H51"/>
    <mergeCell ref="F53:H53"/>
    <mergeCell ref="F52:H52"/>
    <mergeCell ref="B6:K6"/>
    <mergeCell ref="F47:H47"/>
    <mergeCell ref="F36:H36"/>
    <mergeCell ref="F37:H37"/>
    <mergeCell ref="F38:H38"/>
    <mergeCell ref="F39:H39"/>
    <mergeCell ref="F40:H40"/>
    <mergeCell ref="F41:H41"/>
    <mergeCell ref="F42:H42"/>
    <mergeCell ref="D31:E31"/>
    <mergeCell ref="F44:H44"/>
    <mergeCell ref="F45:H45"/>
    <mergeCell ref="F46:H46"/>
    <mergeCell ref="F43:H43"/>
  </mergeCells>
  <phoneticPr fontId="2"/>
  <conditionalFormatting sqref="M37:R66">
    <cfRule type="cellIs" dxfId="5" priority="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43"/>
  <sheetViews>
    <sheetView view="pageBreakPreview" zoomScale="112" zoomScaleNormal="100" zoomScaleSheetLayoutView="69" workbookViewId="0">
      <selection activeCell="Q21" sqref="Q21:S21"/>
    </sheetView>
  </sheetViews>
  <sheetFormatPr baseColWidth="10" defaultColWidth="4.5" defaultRowHeight="14"/>
  <sheetData>
    <row r="1" spans="1:20" ht="23.75" customHeight="1">
      <c r="A1" s="404" t="str">
        <f>'１チーム情報入力シート'!B3&amp;'１チーム情報入力シート'!$B$4&amp;"年度　埼玉県高等学校バレーボール大会申込書"</f>
        <v>令和8年度　埼玉県高等学校バレーボール大会申込書</v>
      </c>
      <c r="B1" s="404"/>
      <c r="C1" s="404"/>
      <c r="D1" s="404"/>
      <c r="E1" s="404"/>
      <c r="F1" s="404"/>
      <c r="G1" s="404"/>
      <c r="H1" s="404"/>
      <c r="I1" s="404"/>
      <c r="J1" s="404"/>
      <c r="K1" s="404"/>
      <c r="L1" s="404"/>
      <c r="M1" s="404"/>
      <c r="N1" s="404"/>
      <c r="O1" s="404"/>
      <c r="P1" s="404"/>
      <c r="Q1" s="404"/>
      <c r="R1" s="404"/>
      <c r="S1" s="404"/>
      <c r="T1" s="404"/>
    </row>
    <row r="2" spans="1:20" ht="23.75" customHeight="1">
      <c r="A2" s="410" t="s">
        <v>1007</v>
      </c>
      <c r="B2" s="411"/>
      <c r="C2" s="411"/>
      <c r="D2" s="59" t="s">
        <v>942</v>
      </c>
      <c r="E2" s="412" t="str">
        <f>'１チーム情報入力シート'!$B$7</f>
        <v/>
      </c>
      <c r="F2" s="412"/>
      <c r="G2" s="408" t="s">
        <v>979</v>
      </c>
      <c r="H2" s="409"/>
      <c r="I2" s="405" t="str">
        <f>'３大会申込み入力シート'!$B$6</f>
        <v/>
      </c>
      <c r="J2" s="405"/>
      <c r="K2" s="405"/>
      <c r="L2" s="405"/>
      <c r="M2" s="405"/>
      <c r="N2" s="405"/>
      <c r="O2" s="405"/>
      <c r="P2" s="405"/>
      <c r="Q2" s="405"/>
      <c r="R2" s="405"/>
      <c r="S2" s="405"/>
      <c r="T2" s="406"/>
    </row>
    <row r="3" spans="1:20" ht="26.25" customHeight="1">
      <c r="A3" s="414" t="s">
        <v>947</v>
      </c>
      <c r="B3" s="415"/>
      <c r="C3" s="415"/>
      <c r="D3" s="413" t="str">
        <f>'１チーム情報入力シート'!$B$10</f>
        <v/>
      </c>
      <c r="E3" s="413"/>
      <c r="F3" s="413"/>
      <c r="G3" s="413"/>
      <c r="H3" s="413"/>
      <c r="I3" s="413"/>
      <c r="J3" s="413"/>
      <c r="K3" s="413"/>
      <c r="L3" s="413"/>
      <c r="M3" s="413"/>
      <c r="N3" s="413"/>
      <c r="O3" s="416" t="s">
        <v>946</v>
      </c>
      <c r="P3" s="417"/>
      <c r="Q3" s="413" t="str">
        <f>'１チーム情報入力シート'!$B$11</f>
        <v/>
      </c>
      <c r="R3" s="413"/>
      <c r="S3" s="413"/>
      <c r="T3" s="435"/>
    </row>
    <row r="4" spans="1:20" ht="18.5" customHeight="1">
      <c r="A4" s="418" t="s">
        <v>1008</v>
      </c>
      <c r="B4" s="418"/>
      <c r="C4" s="419"/>
      <c r="D4" s="441" t="str">
        <f>"〒"&amp;'１チーム情報入力シート'!$B$12</f>
        <v>〒</v>
      </c>
      <c r="E4" s="442"/>
      <c r="F4" s="442"/>
      <c r="G4" s="442"/>
      <c r="H4" s="442"/>
      <c r="I4" s="442"/>
      <c r="J4" s="442"/>
      <c r="K4" s="442"/>
      <c r="L4" s="442"/>
      <c r="M4" s="442"/>
      <c r="N4" s="443"/>
      <c r="O4" s="60" t="s">
        <v>1009</v>
      </c>
      <c r="P4" s="436" t="str">
        <f>'１チーム情報入力シート'!B14</f>
        <v/>
      </c>
      <c r="Q4" s="436"/>
      <c r="R4" s="436"/>
      <c r="S4" s="436"/>
      <c r="T4" s="437"/>
    </row>
    <row r="5" spans="1:20" ht="18.5" customHeight="1">
      <c r="A5" s="420"/>
      <c r="B5" s="420"/>
      <c r="C5" s="421"/>
      <c r="D5" s="444" t="str">
        <f>'１チーム情報入力シート'!$B$13</f>
        <v/>
      </c>
      <c r="E5" s="445"/>
      <c r="F5" s="445"/>
      <c r="G5" s="445"/>
      <c r="H5" s="445"/>
      <c r="I5" s="445"/>
      <c r="J5" s="445"/>
      <c r="K5" s="445"/>
      <c r="L5" s="445"/>
      <c r="M5" s="445"/>
      <c r="N5" s="446"/>
      <c r="O5" s="60" t="s">
        <v>956</v>
      </c>
      <c r="P5" s="436" t="str">
        <f>'１チーム情報入力シート'!B15</f>
        <v/>
      </c>
      <c r="Q5" s="436"/>
      <c r="R5" s="436"/>
      <c r="S5" s="436"/>
      <c r="T5" s="437"/>
    </row>
    <row r="6" spans="1:20" ht="18.5" customHeight="1">
      <c r="A6" s="432" t="s">
        <v>1010</v>
      </c>
      <c r="B6" s="433"/>
      <c r="C6" s="434"/>
      <c r="D6" s="40"/>
      <c r="E6" s="402">
        <f>'３大会申込み入力シート'!$C$21</f>
        <v>0</v>
      </c>
      <c r="F6" s="402"/>
      <c r="G6" s="402"/>
      <c r="H6" s="402"/>
      <c r="I6" s="402"/>
      <c r="J6" s="41"/>
      <c r="K6" s="438" t="s">
        <v>1011</v>
      </c>
      <c r="L6" s="439"/>
      <c r="M6" s="440"/>
      <c r="N6" s="40"/>
      <c r="O6" s="402">
        <f>'３大会申込み入力シート'!C22</f>
        <v>0</v>
      </c>
      <c r="P6" s="402"/>
      <c r="Q6" s="402"/>
      <c r="R6" s="402"/>
      <c r="S6" s="402"/>
      <c r="T6" s="321" t="str">
        <f>IF('３大会申込み入力シート'!C22="","",("("&amp;'３大会申込み入力シート'!$D$22&amp;")"))</f>
        <v/>
      </c>
    </row>
    <row r="7" spans="1:20" ht="18.5" customHeight="1">
      <c r="A7" s="422" t="s">
        <v>1012</v>
      </c>
      <c r="B7" s="423"/>
      <c r="C7" s="424"/>
      <c r="D7" s="48"/>
      <c r="E7" s="403">
        <f>'３大会申込み入力シート'!$C$34</f>
        <v>0</v>
      </c>
      <c r="F7" s="403"/>
      <c r="G7" s="403"/>
      <c r="H7" s="403"/>
      <c r="I7" s="403"/>
      <c r="J7" s="49"/>
      <c r="K7" s="425" t="s">
        <v>1013</v>
      </c>
      <c r="L7" s="426"/>
      <c r="M7" s="427"/>
      <c r="N7" s="48"/>
      <c r="O7" s="403">
        <f>'３大会申込み入力シート'!$C$24</f>
        <v>0</v>
      </c>
      <c r="P7" s="403"/>
      <c r="Q7" s="403"/>
      <c r="R7" s="403"/>
      <c r="S7" s="403"/>
      <c r="T7" s="330" t="str">
        <f>IF('３大会申込み入力シート'!C24="","",("("&amp;'３大会申込み入力シート'!$D$24&amp;")"))</f>
        <v/>
      </c>
    </row>
    <row r="8" spans="1:20" s="44" customFormat="1" ht="18.5" customHeight="1">
      <c r="A8" s="428" t="s">
        <v>998</v>
      </c>
      <c r="B8" s="429"/>
      <c r="C8" s="430" t="s">
        <v>1014</v>
      </c>
      <c r="D8" s="430"/>
      <c r="E8" s="430"/>
      <c r="F8" s="430"/>
      <c r="G8" s="430"/>
      <c r="H8" s="430"/>
      <c r="I8" s="430"/>
      <c r="J8" s="430" t="s">
        <v>995</v>
      </c>
      <c r="K8" s="430"/>
      <c r="L8" s="430"/>
      <c r="M8" s="430" t="s">
        <v>996</v>
      </c>
      <c r="N8" s="430"/>
      <c r="O8" s="430"/>
      <c r="P8" s="430" t="s">
        <v>1015</v>
      </c>
      <c r="Q8" s="430"/>
      <c r="R8" s="430"/>
      <c r="S8" s="430"/>
      <c r="T8" s="431"/>
    </row>
    <row r="9" spans="1:20" ht="18.5" customHeight="1">
      <c r="A9" s="453" t="str">
        <f>'３大会申込み入力シート'!B37</f>
        <v>①</v>
      </c>
      <c r="B9" s="409"/>
      <c r="C9" s="50"/>
      <c r="D9" s="450">
        <f>'３大会申込み入力シート'!C37</f>
        <v>0</v>
      </c>
      <c r="E9" s="450"/>
      <c r="F9" s="450"/>
      <c r="G9" s="450"/>
      <c r="H9" s="450"/>
      <c r="I9" s="51"/>
      <c r="J9" s="50"/>
      <c r="K9" s="52">
        <f>'３大会申込み入力シート'!D37</f>
        <v>0</v>
      </c>
      <c r="L9" s="51"/>
      <c r="M9" s="447">
        <f>'３大会申込み入力シート'!E37</f>
        <v>0</v>
      </c>
      <c r="N9" s="448"/>
      <c r="O9" s="449"/>
      <c r="P9" s="50"/>
      <c r="Q9" s="407">
        <f>'３大会申込み入力シート'!F37</f>
        <v>0</v>
      </c>
      <c r="R9" s="407"/>
      <c r="S9" s="407"/>
      <c r="T9" s="53"/>
    </row>
    <row r="10" spans="1:20" ht="18.5" customHeight="1">
      <c r="A10" s="451">
        <f>'３大会申込み入力シート'!B38</f>
        <v>2</v>
      </c>
      <c r="B10" s="452"/>
      <c r="C10" s="46"/>
      <c r="D10" s="402">
        <f>'３大会申込み入力シート'!C38</f>
        <v>0</v>
      </c>
      <c r="E10" s="402"/>
      <c r="F10" s="402"/>
      <c r="G10" s="402"/>
      <c r="H10" s="402"/>
      <c r="I10" s="45"/>
      <c r="J10" s="46"/>
      <c r="K10" s="47">
        <f>'３大会申込み入力シート'!D38</f>
        <v>0</v>
      </c>
      <c r="L10" s="45"/>
      <c r="M10" s="390">
        <f>'３大会申込み入力シート'!E38</f>
        <v>0</v>
      </c>
      <c r="N10" s="391"/>
      <c r="O10" s="392"/>
      <c r="P10" s="46"/>
      <c r="Q10" s="388">
        <f>'３大会申込み入力シート'!F38</f>
        <v>0</v>
      </c>
      <c r="R10" s="388"/>
      <c r="S10" s="388"/>
      <c r="T10" s="54"/>
    </row>
    <row r="11" spans="1:20" ht="18.5" customHeight="1">
      <c r="A11" s="451">
        <f>'３大会申込み入力シート'!B39</f>
        <v>3</v>
      </c>
      <c r="B11" s="452"/>
      <c r="C11" s="46"/>
      <c r="D11" s="402">
        <f>'３大会申込み入力シート'!C39</f>
        <v>0</v>
      </c>
      <c r="E11" s="402"/>
      <c r="F11" s="402"/>
      <c r="G11" s="402"/>
      <c r="H11" s="402"/>
      <c r="I11" s="45"/>
      <c r="J11" s="46"/>
      <c r="K11" s="47">
        <f>'３大会申込み入力シート'!D39</f>
        <v>0</v>
      </c>
      <c r="L11" s="45"/>
      <c r="M11" s="390">
        <f>'３大会申込み入力シート'!E39</f>
        <v>0</v>
      </c>
      <c r="N11" s="391"/>
      <c r="O11" s="392"/>
      <c r="P11" s="46"/>
      <c r="Q11" s="388">
        <f>'３大会申込み入力シート'!F39</f>
        <v>0</v>
      </c>
      <c r="R11" s="388"/>
      <c r="S11" s="388"/>
      <c r="T11" s="54"/>
    </row>
    <row r="12" spans="1:20" ht="18.5" customHeight="1">
      <c r="A12" s="451">
        <f>'３大会申込み入力シート'!B40</f>
        <v>4</v>
      </c>
      <c r="B12" s="452"/>
      <c r="C12" s="46"/>
      <c r="D12" s="402">
        <f>'３大会申込み入力シート'!C40</f>
        <v>0</v>
      </c>
      <c r="E12" s="402"/>
      <c r="F12" s="402"/>
      <c r="G12" s="402"/>
      <c r="H12" s="402"/>
      <c r="I12" s="45"/>
      <c r="J12" s="46"/>
      <c r="K12" s="47">
        <f>'３大会申込み入力シート'!D40</f>
        <v>0</v>
      </c>
      <c r="L12" s="45"/>
      <c r="M12" s="390">
        <f>'３大会申込み入力シート'!E40</f>
        <v>0</v>
      </c>
      <c r="N12" s="391"/>
      <c r="O12" s="392"/>
      <c r="P12" s="46"/>
      <c r="Q12" s="388">
        <f>'３大会申込み入力シート'!F40</f>
        <v>0</v>
      </c>
      <c r="R12" s="388"/>
      <c r="S12" s="388"/>
      <c r="T12" s="54"/>
    </row>
    <row r="13" spans="1:20" ht="18.5" customHeight="1">
      <c r="A13" s="451">
        <f>'３大会申込み入力シート'!B41</f>
        <v>5</v>
      </c>
      <c r="B13" s="452"/>
      <c r="C13" s="46"/>
      <c r="D13" s="402">
        <f>'３大会申込み入力シート'!C41</f>
        <v>0</v>
      </c>
      <c r="E13" s="402"/>
      <c r="F13" s="402"/>
      <c r="G13" s="402"/>
      <c r="H13" s="402"/>
      <c r="I13" s="45"/>
      <c r="J13" s="46"/>
      <c r="K13" s="47">
        <f>'３大会申込み入力シート'!D41</f>
        <v>0</v>
      </c>
      <c r="L13" s="45"/>
      <c r="M13" s="390">
        <f>'３大会申込み入力シート'!E41</f>
        <v>0</v>
      </c>
      <c r="N13" s="391"/>
      <c r="O13" s="392"/>
      <c r="P13" s="46"/>
      <c r="Q13" s="388">
        <f>'３大会申込み入力シート'!F41</f>
        <v>0</v>
      </c>
      <c r="R13" s="388"/>
      <c r="S13" s="388"/>
      <c r="T13" s="54"/>
    </row>
    <row r="14" spans="1:20" ht="18.5" customHeight="1">
      <c r="A14" s="451">
        <f>'３大会申込み入力シート'!B42</f>
        <v>6</v>
      </c>
      <c r="B14" s="452"/>
      <c r="C14" s="46"/>
      <c r="D14" s="402">
        <f>'３大会申込み入力シート'!C42</f>
        <v>0</v>
      </c>
      <c r="E14" s="402"/>
      <c r="F14" s="402"/>
      <c r="G14" s="402"/>
      <c r="H14" s="402"/>
      <c r="I14" s="45"/>
      <c r="J14" s="46"/>
      <c r="K14" s="47">
        <f>'３大会申込み入力シート'!D42</f>
        <v>0</v>
      </c>
      <c r="L14" s="45"/>
      <c r="M14" s="390">
        <f>'３大会申込み入力シート'!E42</f>
        <v>0</v>
      </c>
      <c r="N14" s="391"/>
      <c r="O14" s="392"/>
      <c r="P14" s="46"/>
      <c r="Q14" s="388">
        <f>'３大会申込み入力シート'!F42</f>
        <v>0</v>
      </c>
      <c r="R14" s="388"/>
      <c r="S14" s="388"/>
      <c r="T14" s="54"/>
    </row>
    <row r="15" spans="1:20" ht="18.5" customHeight="1">
      <c r="A15" s="451">
        <f>'３大会申込み入力シート'!B43</f>
        <v>7</v>
      </c>
      <c r="B15" s="452"/>
      <c r="C15" s="46"/>
      <c r="D15" s="402">
        <f>'３大会申込み入力シート'!C43</f>
        <v>0</v>
      </c>
      <c r="E15" s="402"/>
      <c r="F15" s="402"/>
      <c r="G15" s="402"/>
      <c r="H15" s="402"/>
      <c r="I15" s="45"/>
      <c r="J15" s="46"/>
      <c r="K15" s="47">
        <f>'３大会申込み入力シート'!D43</f>
        <v>0</v>
      </c>
      <c r="L15" s="45"/>
      <c r="M15" s="390">
        <f>'３大会申込み入力シート'!E43</f>
        <v>0</v>
      </c>
      <c r="N15" s="391"/>
      <c r="O15" s="392"/>
      <c r="P15" s="46"/>
      <c r="Q15" s="388">
        <f>'３大会申込み入力シート'!F43</f>
        <v>0</v>
      </c>
      <c r="R15" s="388"/>
      <c r="S15" s="388"/>
      <c r="T15" s="54"/>
    </row>
    <row r="16" spans="1:20" ht="18.5" customHeight="1">
      <c r="A16" s="451">
        <f>'３大会申込み入力シート'!B44</f>
        <v>8</v>
      </c>
      <c r="B16" s="452"/>
      <c r="C16" s="46"/>
      <c r="D16" s="402">
        <f>'３大会申込み入力シート'!C44</f>
        <v>0</v>
      </c>
      <c r="E16" s="402"/>
      <c r="F16" s="402"/>
      <c r="G16" s="402"/>
      <c r="H16" s="402"/>
      <c r="I16" s="45"/>
      <c r="J16" s="46"/>
      <c r="K16" s="47">
        <f>'３大会申込み入力シート'!D44</f>
        <v>0</v>
      </c>
      <c r="L16" s="45"/>
      <c r="M16" s="390">
        <f>'３大会申込み入力シート'!E44</f>
        <v>0</v>
      </c>
      <c r="N16" s="391"/>
      <c r="O16" s="392"/>
      <c r="P16" s="46"/>
      <c r="Q16" s="388">
        <f>'３大会申込み入力シート'!F44</f>
        <v>0</v>
      </c>
      <c r="R16" s="388"/>
      <c r="S16" s="388"/>
      <c r="T16" s="54"/>
    </row>
    <row r="17" spans="1:20" ht="18.5" customHeight="1">
      <c r="A17" s="451">
        <f>'３大会申込み入力シート'!B45</f>
        <v>9</v>
      </c>
      <c r="B17" s="452"/>
      <c r="C17" s="46"/>
      <c r="D17" s="402">
        <f>'３大会申込み入力シート'!C45</f>
        <v>0</v>
      </c>
      <c r="E17" s="402"/>
      <c r="F17" s="402"/>
      <c r="G17" s="402"/>
      <c r="H17" s="402"/>
      <c r="I17" s="45"/>
      <c r="J17" s="46"/>
      <c r="K17" s="47">
        <f>'３大会申込み入力シート'!D45</f>
        <v>0</v>
      </c>
      <c r="L17" s="45"/>
      <c r="M17" s="390">
        <f>'３大会申込み入力シート'!E45</f>
        <v>0</v>
      </c>
      <c r="N17" s="391"/>
      <c r="O17" s="392"/>
      <c r="P17" s="46"/>
      <c r="Q17" s="388">
        <f>'３大会申込み入力シート'!F45</f>
        <v>0</v>
      </c>
      <c r="R17" s="388"/>
      <c r="S17" s="388"/>
      <c r="T17" s="54"/>
    </row>
    <row r="18" spans="1:20" ht="18.5" customHeight="1">
      <c r="A18" s="451">
        <f>'３大会申込み入力シート'!B46</f>
        <v>10</v>
      </c>
      <c r="B18" s="452"/>
      <c r="C18" s="46"/>
      <c r="D18" s="402">
        <f>'３大会申込み入力シート'!C46</f>
        <v>0</v>
      </c>
      <c r="E18" s="402"/>
      <c r="F18" s="402"/>
      <c r="G18" s="402"/>
      <c r="H18" s="402"/>
      <c r="I18" s="45"/>
      <c r="J18" s="46"/>
      <c r="K18" s="47">
        <f>'３大会申込み入力シート'!D46</f>
        <v>0</v>
      </c>
      <c r="L18" s="45"/>
      <c r="M18" s="390">
        <f>'３大会申込み入力シート'!E46</f>
        <v>0</v>
      </c>
      <c r="N18" s="391"/>
      <c r="O18" s="392"/>
      <c r="P18" s="46"/>
      <c r="Q18" s="388">
        <f>'３大会申込み入力シート'!F46</f>
        <v>0</v>
      </c>
      <c r="R18" s="388"/>
      <c r="S18" s="388"/>
      <c r="T18" s="54"/>
    </row>
    <row r="19" spans="1:20" ht="18.5" customHeight="1">
      <c r="A19" s="451">
        <f>'３大会申込み入力シート'!B47</f>
        <v>11</v>
      </c>
      <c r="B19" s="452"/>
      <c r="C19" s="46"/>
      <c r="D19" s="402">
        <f>'３大会申込み入力シート'!C47</f>
        <v>0</v>
      </c>
      <c r="E19" s="402"/>
      <c r="F19" s="402"/>
      <c r="G19" s="402"/>
      <c r="H19" s="402"/>
      <c r="I19" s="45"/>
      <c r="J19" s="46"/>
      <c r="K19" s="47">
        <f>'３大会申込み入力シート'!D47</f>
        <v>0</v>
      </c>
      <c r="L19" s="45"/>
      <c r="M19" s="390">
        <f>'３大会申込み入力シート'!E47</f>
        <v>0</v>
      </c>
      <c r="N19" s="391"/>
      <c r="O19" s="392"/>
      <c r="P19" s="46"/>
      <c r="Q19" s="388">
        <f>'３大会申込み入力シート'!F47</f>
        <v>0</v>
      </c>
      <c r="R19" s="388"/>
      <c r="S19" s="388"/>
      <c r="T19" s="54"/>
    </row>
    <row r="20" spans="1:20" ht="18.5" customHeight="1">
      <c r="A20" s="451">
        <f>'３大会申込み入力シート'!B48</f>
        <v>12</v>
      </c>
      <c r="B20" s="452"/>
      <c r="C20" s="46"/>
      <c r="D20" s="402">
        <f>'３大会申込み入力シート'!C48</f>
        <v>0</v>
      </c>
      <c r="E20" s="402"/>
      <c r="F20" s="402"/>
      <c r="G20" s="402"/>
      <c r="H20" s="402"/>
      <c r="I20" s="45"/>
      <c r="J20" s="46"/>
      <c r="K20" s="47">
        <f>'３大会申込み入力シート'!D48</f>
        <v>0</v>
      </c>
      <c r="L20" s="45"/>
      <c r="M20" s="390">
        <f>'３大会申込み入力シート'!E48</f>
        <v>0</v>
      </c>
      <c r="N20" s="391"/>
      <c r="O20" s="392"/>
      <c r="P20" s="46"/>
      <c r="Q20" s="388">
        <f>'３大会申込み入力シート'!F48</f>
        <v>0</v>
      </c>
      <c r="R20" s="388"/>
      <c r="S20" s="388"/>
      <c r="T20" s="54"/>
    </row>
    <row r="21" spans="1:20" ht="18.5" customHeight="1">
      <c r="A21" s="451">
        <f>'３大会申込み入力シート'!B49</f>
        <v>13</v>
      </c>
      <c r="B21" s="452"/>
      <c r="C21" s="46"/>
      <c r="D21" s="402">
        <f>'３大会申込み入力シート'!C49</f>
        <v>0</v>
      </c>
      <c r="E21" s="402"/>
      <c r="F21" s="402"/>
      <c r="G21" s="402"/>
      <c r="H21" s="402"/>
      <c r="I21" s="45"/>
      <c r="J21" s="46"/>
      <c r="K21" s="47">
        <f>'３大会申込み入力シート'!D49</f>
        <v>0</v>
      </c>
      <c r="L21" s="45"/>
      <c r="M21" s="390">
        <f>'３大会申込み入力シート'!E49</f>
        <v>0</v>
      </c>
      <c r="N21" s="391"/>
      <c r="O21" s="392"/>
      <c r="P21" s="46"/>
      <c r="Q21" s="388">
        <f>'３大会申込み入力シート'!F49</f>
        <v>0</v>
      </c>
      <c r="R21" s="388"/>
      <c r="S21" s="388"/>
      <c r="T21" s="54"/>
    </row>
    <row r="22" spans="1:20" ht="18.5" customHeight="1">
      <c r="A22" s="451">
        <f>'３大会申込み入力シート'!B50</f>
        <v>14</v>
      </c>
      <c r="B22" s="452"/>
      <c r="C22" s="46"/>
      <c r="D22" s="402">
        <f>'３大会申込み入力シート'!C50</f>
        <v>0</v>
      </c>
      <c r="E22" s="402"/>
      <c r="F22" s="402"/>
      <c r="G22" s="402"/>
      <c r="H22" s="402"/>
      <c r="I22" s="45"/>
      <c r="J22" s="46"/>
      <c r="K22" s="47">
        <f>'３大会申込み入力シート'!D50</f>
        <v>0</v>
      </c>
      <c r="L22" s="45"/>
      <c r="M22" s="390">
        <f>'３大会申込み入力シート'!E50</f>
        <v>0</v>
      </c>
      <c r="N22" s="391"/>
      <c r="O22" s="392"/>
      <c r="P22" s="46"/>
      <c r="Q22" s="388">
        <f>'３大会申込み入力シート'!F50</f>
        <v>0</v>
      </c>
      <c r="R22" s="388"/>
      <c r="S22" s="388"/>
      <c r="T22" s="54"/>
    </row>
    <row r="23" spans="1:20" ht="18.5" customHeight="1">
      <c r="A23" s="451">
        <f>'３大会申込み入力シート'!B51</f>
        <v>15</v>
      </c>
      <c r="B23" s="452"/>
      <c r="C23" s="46"/>
      <c r="D23" s="402">
        <f>'３大会申込み入力シート'!C51</f>
        <v>0</v>
      </c>
      <c r="E23" s="402"/>
      <c r="F23" s="402"/>
      <c r="G23" s="402"/>
      <c r="H23" s="402"/>
      <c r="I23" s="45"/>
      <c r="J23" s="46"/>
      <c r="K23" s="47">
        <f>'３大会申込み入力シート'!D51</f>
        <v>0</v>
      </c>
      <c r="L23" s="45"/>
      <c r="M23" s="390">
        <f>'３大会申込み入力シート'!E51</f>
        <v>0</v>
      </c>
      <c r="N23" s="391"/>
      <c r="O23" s="392"/>
      <c r="P23" s="46"/>
      <c r="Q23" s="388">
        <f>'３大会申込み入力シート'!F51</f>
        <v>0</v>
      </c>
      <c r="R23" s="388"/>
      <c r="S23" s="388"/>
      <c r="T23" s="54"/>
    </row>
    <row r="24" spans="1:20" ht="18.5" customHeight="1">
      <c r="A24" s="451">
        <f>'３大会申込み入力シート'!B52</f>
        <v>16</v>
      </c>
      <c r="B24" s="452"/>
      <c r="C24" s="46"/>
      <c r="D24" s="402">
        <f>'３大会申込み入力シート'!C52</f>
        <v>0</v>
      </c>
      <c r="E24" s="402"/>
      <c r="F24" s="402"/>
      <c r="G24" s="402"/>
      <c r="H24" s="402"/>
      <c r="I24" s="45"/>
      <c r="J24" s="46"/>
      <c r="K24" s="47">
        <f>'３大会申込み入力シート'!D52</f>
        <v>0</v>
      </c>
      <c r="L24" s="45"/>
      <c r="M24" s="390">
        <f>'３大会申込み入力シート'!E52</f>
        <v>0</v>
      </c>
      <c r="N24" s="391"/>
      <c r="O24" s="392"/>
      <c r="P24" s="46"/>
      <c r="Q24" s="388">
        <f>'３大会申込み入力シート'!F52</f>
        <v>0</v>
      </c>
      <c r="R24" s="388"/>
      <c r="S24" s="388"/>
      <c r="T24" s="54"/>
    </row>
    <row r="25" spans="1:20" ht="18.5" customHeight="1">
      <c r="A25" s="451">
        <f>'３大会申込み入力シート'!B53</f>
        <v>17</v>
      </c>
      <c r="B25" s="452"/>
      <c r="C25" s="46"/>
      <c r="D25" s="402">
        <f>'３大会申込み入力シート'!C53</f>
        <v>0</v>
      </c>
      <c r="E25" s="402"/>
      <c r="F25" s="402"/>
      <c r="G25" s="402"/>
      <c r="H25" s="402"/>
      <c r="I25" s="45"/>
      <c r="J25" s="46"/>
      <c r="K25" s="47">
        <f>'３大会申込み入力シート'!D53</f>
        <v>0</v>
      </c>
      <c r="L25" s="45"/>
      <c r="M25" s="390">
        <f>'３大会申込み入力シート'!E53</f>
        <v>0</v>
      </c>
      <c r="N25" s="391"/>
      <c r="O25" s="392"/>
      <c r="P25" s="46"/>
      <c r="Q25" s="388">
        <f>'３大会申込み入力シート'!F53</f>
        <v>0</v>
      </c>
      <c r="R25" s="388"/>
      <c r="S25" s="388"/>
      <c r="T25" s="54"/>
    </row>
    <row r="26" spans="1:20" ht="18.5" customHeight="1">
      <c r="A26" s="462">
        <f>'３大会申込み入力シート'!B54</f>
        <v>18</v>
      </c>
      <c r="B26" s="463"/>
      <c r="C26" s="55"/>
      <c r="D26" s="403">
        <f>'３大会申込み入力シート'!C54</f>
        <v>0</v>
      </c>
      <c r="E26" s="403"/>
      <c r="F26" s="403"/>
      <c r="G26" s="403"/>
      <c r="H26" s="403"/>
      <c r="I26" s="56"/>
      <c r="J26" s="55"/>
      <c r="K26" s="57">
        <f>'３大会申込み入力シート'!D54</f>
        <v>0</v>
      </c>
      <c r="L26" s="56"/>
      <c r="M26" s="399">
        <f>'３大会申込み入力シート'!E54</f>
        <v>0</v>
      </c>
      <c r="N26" s="400"/>
      <c r="O26" s="401"/>
      <c r="P26" s="55"/>
      <c r="Q26" s="389">
        <f>'３大会申込み入力シート'!F54</f>
        <v>0</v>
      </c>
      <c r="R26" s="389"/>
      <c r="S26" s="389"/>
      <c r="T26" s="58"/>
    </row>
    <row r="27" spans="1:20" ht="7.5" customHeight="1">
      <c r="A27" s="461"/>
      <c r="B27" s="461"/>
      <c r="D27" s="43"/>
      <c r="E27" s="43"/>
      <c r="F27" s="43"/>
      <c r="G27" s="43"/>
      <c r="H27" s="43"/>
    </row>
    <row r="28" spans="1:20" ht="19.25" customHeight="1">
      <c r="A28" s="395" t="s">
        <v>1016</v>
      </c>
      <c r="B28" s="396"/>
      <c r="C28" s="396"/>
      <c r="D28" s="397">
        <f>'３大会申込み入力シート'!$C$26</f>
        <v>0</v>
      </c>
      <c r="E28" s="397"/>
      <c r="F28" s="397"/>
      <c r="G28" s="397"/>
      <c r="H28" s="397"/>
      <c r="I28" s="393" t="str">
        <f>'３大会申込み入力シート'!$D$26</f>
        <v/>
      </c>
      <c r="J28" s="394"/>
      <c r="K28" s="395" t="s">
        <v>1017</v>
      </c>
      <c r="L28" s="396"/>
      <c r="M28" s="396"/>
      <c r="N28" s="397">
        <f>'３大会申込み入力シート'!$C$27</f>
        <v>0</v>
      </c>
      <c r="O28" s="397"/>
      <c r="P28" s="397"/>
      <c r="Q28" s="397"/>
      <c r="R28" s="397"/>
      <c r="S28" s="393" t="str">
        <f>'３大会申込み入力シート'!$D$27</f>
        <v/>
      </c>
      <c r="T28" s="459"/>
    </row>
    <row r="29" spans="1:20" ht="19.25" customHeight="1">
      <c r="A29" s="395" t="s">
        <v>1285</v>
      </c>
      <c r="B29" s="396"/>
      <c r="C29" s="396"/>
      <c r="D29" s="397">
        <f>'３大会申込み入力シート'!C28</f>
        <v>0</v>
      </c>
      <c r="E29" s="397"/>
      <c r="F29" s="397"/>
      <c r="G29" s="397"/>
      <c r="H29" s="397"/>
      <c r="I29" s="393" t="str">
        <f>'３大会申込み入力シート'!D28</f>
        <v/>
      </c>
      <c r="J29" s="394"/>
      <c r="K29" s="395" t="s">
        <v>1286</v>
      </c>
      <c r="L29" s="396"/>
      <c r="M29" s="396"/>
      <c r="N29" s="397">
        <f>'３大会申込み入力シート'!C29</f>
        <v>0</v>
      </c>
      <c r="O29" s="397"/>
      <c r="P29" s="397"/>
      <c r="Q29" s="397"/>
      <c r="R29" s="397"/>
      <c r="S29" s="393" t="str">
        <f>'３大会申込み入力シート'!D29</f>
        <v/>
      </c>
      <c r="T29" s="459"/>
    </row>
    <row r="30" spans="1:20" ht="6.5" customHeight="1">
      <c r="A30" s="18"/>
      <c r="B30" s="18"/>
      <c r="C30" s="18"/>
      <c r="D30" s="351"/>
      <c r="E30" s="351"/>
      <c r="F30" s="351"/>
      <c r="G30" s="351"/>
      <c r="H30" s="351"/>
      <c r="I30" s="352"/>
      <c r="J30" s="352"/>
      <c r="K30" s="18"/>
      <c r="L30" s="18"/>
      <c r="M30" s="18"/>
      <c r="N30" s="351"/>
      <c r="O30" s="351"/>
      <c r="P30" s="351"/>
      <c r="Q30" s="351"/>
      <c r="R30" s="351"/>
      <c r="S30" s="352"/>
      <c r="T30" s="352"/>
    </row>
    <row r="31" spans="1:20" ht="18" customHeight="1">
      <c r="A31" s="457" t="s">
        <v>1295</v>
      </c>
      <c r="B31" s="457"/>
      <c r="C31" s="458"/>
      <c r="D31" s="454">
        <f>'３大会申込み入力シート'!$C$31</f>
        <v>0</v>
      </c>
      <c r="E31" s="455"/>
      <c r="F31" s="455"/>
      <c r="G31" s="455"/>
      <c r="H31" s="456"/>
      <c r="I31" s="459">
        <f>'３大会申込み入力シート'!$D$31</f>
        <v>0</v>
      </c>
      <c r="J31" s="460"/>
      <c r="K31" s="460"/>
      <c r="L31" s="460"/>
      <c r="M31" s="460"/>
      <c r="N31" s="460"/>
      <c r="O31" s="460"/>
      <c r="P31" s="460"/>
      <c r="Q31" s="460"/>
      <c r="R31" s="460"/>
      <c r="S31" s="460"/>
      <c r="T31" s="460"/>
    </row>
    <row r="32" spans="1:20" ht="7.25" customHeight="1"/>
    <row r="33" spans="1:18">
      <c r="A33" s="42" t="s">
        <v>1018</v>
      </c>
      <c r="B33" s="42"/>
      <c r="C33" s="42"/>
      <c r="D33" s="42"/>
      <c r="E33" s="42"/>
      <c r="F33" s="42"/>
      <c r="G33" s="42"/>
      <c r="H33" s="42"/>
      <c r="I33" s="42"/>
      <c r="J33" s="42"/>
      <c r="K33" s="42"/>
      <c r="L33" s="42"/>
      <c r="M33" s="42"/>
      <c r="N33" s="42"/>
      <c r="O33" s="42"/>
      <c r="P33" s="42"/>
      <c r="Q33" s="42"/>
    </row>
    <row r="34" spans="1:18">
      <c r="A34" s="42" t="s">
        <v>1019</v>
      </c>
      <c r="B34" s="42"/>
      <c r="C34" s="42"/>
      <c r="D34" s="42"/>
      <c r="E34" s="42"/>
      <c r="F34" s="42"/>
      <c r="G34" s="42"/>
      <c r="H34" s="42"/>
      <c r="I34" s="42"/>
      <c r="J34" s="42"/>
      <c r="K34" s="42"/>
      <c r="L34" s="42"/>
      <c r="M34" s="42"/>
      <c r="N34" s="42"/>
      <c r="O34" s="42"/>
      <c r="P34" s="42"/>
      <c r="Q34" s="42"/>
    </row>
    <row r="35" spans="1:18">
      <c r="A35" s="42" t="s">
        <v>1022</v>
      </c>
      <c r="B35" s="42"/>
      <c r="C35" s="42"/>
      <c r="D35" s="42"/>
      <c r="E35" s="42"/>
      <c r="F35" s="42"/>
      <c r="G35" s="42"/>
      <c r="H35" s="42"/>
      <c r="I35" s="42"/>
      <c r="J35" s="42"/>
      <c r="K35" s="42"/>
      <c r="L35" s="42"/>
      <c r="M35" s="42"/>
      <c r="N35" s="42"/>
      <c r="O35" s="42"/>
      <c r="P35" s="42"/>
      <c r="Q35" s="42"/>
    </row>
    <row r="36" spans="1:18">
      <c r="A36" s="42" t="s">
        <v>1023</v>
      </c>
      <c r="B36" s="42"/>
      <c r="C36" s="42"/>
      <c r="D36" s="42"/>
      <c r="E36" s="42"/>
      <c r="F36" s="42"/>
      <c r="G36" s="42"/>
      <c r="H36" s="42"/>
      <c r="I36" s="42"/>
      <c r="J36" s="42"/>
      <c r="K36" s="42"/>
      <c r="L36" s="42"/>
      <c r="M36" s="42"/>
      <c r="N36" s="42"/>
      <c r="O36" s="42"/>
      <c r="P36" s="42"/>
      <c r="Q36" s="42"/>
    </row>
    <row r="37" spans="1:18" ht="6.5" customHeight="1">
      <c r="A37" s="42"/>
      <c r="B37" s="42"/>
      <c r="C37" s="42"/>
      <c r="D37" s="42"/>
      <c r="E37" s="42"/>
      <c r="F37" s="42"/>
      <c r="G37" s="42"/>
      <c r="H37" s="42"/>
      <c r="I37" s="42"/>
      <c r="J37" s="42"/>
      <c r="K37" s="42"/>
      <c r="L37" s="42"/>
      <c r="M37" s="42"/>
      <c r="N37" s="42"/>
      <c r="O37" s="42"/>
      <c r="P37" s="42"/>
      <c r="Q37" s="42"/>
    </row>
    <row r="38" spans="1:18">
      <c r="A38" s="42" t="s">
        <v>1020</v>
      </c>
      <c r="B38" s="42"/>
      <c r="C38" s="42"/>
      <c r="D38" s="42"/>
      <c r="E38" s="42"/>
      <c r="F38" s="42"/>
      <c r="G38" s="42"/>
      <c r="H38" s="42"/>
      <c r="I38" s="42"/>
      <c r="J38" s="42"/>
      <c r="K38" s="42"/>
      <c r="L38" s="42"/>
      <c r="M38" s="42"/>
      <c r="N38" s="42"/>
      <c r="O38" s="42"/>
      <c r="P38" s="42"/>
      <c r="Q38" s="42"/>
    </row>
    <row r="39" spans="1:18">
      <c r="A39" s="42" t="s">
        <v>1021</v>
      </c>
      <c r="B39" s="42"/>
      <c r="C39" s="42"/>
      <c r="D39" s="42"/>
      <c r="E39" s="42"/>
      <c r="F39" s="42"/>
      <c r="G39" s="42"/>
      <c r="H39" s="42"/>
      <c r="I39" s="42"/>
      <c r="J39" s="42"/>
      <c r="K39" s="42"/>
      <c r="L39" s="42"/>
      <c r="M39" s="42"/>
      <c r="N39" s="42"/>
      <c r="O39" s="42"/>
      <c r="P39" s="42"/>
      <c r="Q39" s="42"/>
    </row>
    <row r="40" spans="1:18" ht="19.25" customHeight="1">
      <c r="L40" s="398">
        <f>'３大会申込み入力シート'!$C$3</f>
        <v>0</v>
      </c>
      <c r="M40" s="398"/>
      <c r="N40" s="398"/>
      <c r="O40" s="398"/>
      <c r="P40" s="398"/>
      <c r="Q40" s="398"/>
      <c r="R40" s="398"/>
    </row>
    <row r="41" spans="1:18" ht="5.75" customHeight="1"/>
    <row r="42" spans="1:18">
      <c r="F42" s="386" t="str">
        <f>'１チーム情報入力シート'!$B$10&amp;"長"</f>
        <v>長</v>
      </c>
      <c r="G42" s="386"/>
      <c r="H42" s="386"/>
      <c r="I42" s="386"/>
      <c r="J42" s="386"/>
      <c r="K42" s="386"/>
      <c r="L42" s="386"/>
      <c r="M42" s="386"/>
      <c r="N42" s="386">
        <f>'１チーム情報入力シート'!$B$17</f>
        <v>0</v>
      </c>
      <c r="O42" s="386"/>
      <c r="P42" s="386"/>
      <c r="Q42" s="387"/>
      <c r="R42" s="384" t="s">
        <v>1024</v>
      </c>
    </row>
    <row r="43" spans="1:18">
      <c r="F43" s="386"/>
      <c r="G43" s="386"/>
      <c r="H43" s="386"/>
      <c r="I43" s="386"/>
      <c r="J43" s="386"/>
      <c r="K43" s="386"/>
      <c r="L43" s="386"/>
      <c r="M43" s="386"/>
      <c r="N43" s="386"/>
      <c r="O43" s="386"/>
      <c r="P43" s="386"/>
      <c r="Q43" s="387"/>
      <c r="R43" s="385"/>
    </row>
  </sheetData>
  <sheetProtection sheet="1"/>
  <mergeCells count="119">
    <mergeCell ref="A21:B21"/>
    <mergeCell ref="Q20:S20"/>
    <mergeCell ref="D31:H31"/>
    <mergeCell ref="A31:C31"/>
    <mergeCell ref="I31:T31"/>
    <mergeCell ref="A28:C28"/>
    <mergeCell ref="D28:H28"/>
    <mergeCell ref="I28:J28"/>
    <mergeCell ref="K28:M28"/>
    <mergeCell ref="N28:R28"/>
    <mergeCell ref="S28:T28"/>
    <mergeCell ref="A29:C29"/>
    <mergeCell ref="S29:T29"/>
    <mergeCell ref="N29:R29"/>
    <mergeCell ref="A22:B22"/>
    <mergeCell ref="A23:B23"/>
    <mergeCell ref="A24:B24"/>
    <mergeCell ref="A25:B25"/>
    <mergeCell ref="D22:H22"/>
    <mergeCell ref="A27:B27"/>
    <mergeCell ref="Q21:S21"/>
    <mergeCell ref="Q22:S22"/>
    <mergeCell ref="A26:B26"/>
    <mergeCell ref="D23:H23"/>
    <mergeCell ref="M18:O18"/>
    <mergeCell ref="M19:O19"/>
    <mergeCell ref="M20:O20"/>
    <mergeCell ref="M21:O21"/>
    <mergeCell ref="M22:O22"/>
    <mergeCell ref="D21:H21"/>
    <mergeCell ref="D18:H18"/>
    <mergeCell ref="D19:H19"/>
    <mergeCell ref="D20:H20"/>
    <mergeCell ref="C8:I8"/>
    <mergeCell ref="D9:H9"/>
    <mergeCell ref="D10:H10"/>
    <mergeCell ref="D11:H11"/>
    <mergeCell ref="D12:H12"/>
    <mergeCell ref="D13:H13"/>
    <mergeCell ref="D14:H14"/>
    <mergeCell ref="D15:H15"/>
    <mergeCell ref="A20:B20"/>
    <mergeCell ref="A9:B9"/>
    <mergeCell ref="A10:B10"/>
    <mergeCell ref="A11:B11"/>
    <mergeCell ref="A12:B12"/>
    <mergeCell ref="A13:B13"/>
    <mergeCell ref="A14:B14"/>
    <mergeCell ref="A15:B15"/>
    <mergeCell ref="A16:B16"/>
    <mergeCell ref="A17:B17"/>
    <mergeCell ref="A18:B18"/>
    <mergeCell ref="A19:B19"/>
    <mergeCell ref="M12:O12"/>
    <mergeCell ref="M13:O13"/>
    <mergeCell ref="M15:O15"/>
    <mergeCell ref="M16:O16"/>
    <mergeCell ref="M17:O17"/>
    <mergeCell ref="Q18:S18"/>
    <mergeCell ref="Q19:S19"/>
    <mergeCell ref="Q3:T3"/>
    <mergeCell ref="P4:T4"/>
    <mergeCell ref="P5:T5"/>
    <mergeCell ref="K6:M6"/>
    <mergeCell ref="O6:S6"/>
    <mergeCell ref="D4:N4"/>
    <mergeCell ref="D5:N5"/>
    <mergeCell ref="M9:O9"/>
    <mergeCell ref="Q14:S14"/>
    <mergeCell ref="Q15:S15"/>
    <mergeCell ref="Q16:S16"/>
    <mergeCell ref="Q17:S17"/>
    <mergeCell ref="M14:O14"/>
    <mergeCell ref="D17:H17"/>
    <mergeCell ref="D16:H16"/>
    <mergeCell ref="Q12:S12"/>
    <mergeCell ref="Q13:S13"/>
    <mergeCell ref="A1:T1"/>
    <mergeCell ref="I2:T2"/>
    <mergeCell ref="Q9:S9"/>
    <mergeCell ref="Q10:S10"/>
    <mergeCell ref="Q11:S11"/>
    <mergeCell ref="G2:H2"/>
    <mergeCell ref="A2:C2"/>
    <mergeCell ref="E2:F2"/>
    <mergeCell ref="D3:N3"/>
    <mergeCell ref="A3:C3"/>
    <mergeCell ref="O3:P3"/>
    <mergeCell ref="M10:O10"/>
    <mergeCell ref="M11:O11"/>
    <mergeCell ref="E6:I6"/>
    <mergeCell ref="A4:C5"/>
    <mergeCell ref="A7:C7"/>
    <mergeCell ref="E7:I7"/>
    <mergeCell ref="K7:M7"/>
    <mergeCell ref="O7:S7"/>
    <mergeCell ref="A8:B8"/>
    <mergeCell ref="J8:L8"/>
    <mergeCell ref="M8:O8"/>
    <mergeCell ref="P8:T8"/>
    <mergeCell ref="A6:C6"/>
    <mergeCell ref="R42:R43"/>
    <mergeCell ref="F42:M43"/>
    <mergeCell ref="N42:Q43"/>
    <mergeCell ref="Q23:S23"/>
    <mergeCell ref="Q24:S24"/>
    <mergeCell ref="Q25:S25"/>
    <mergeCell ref="Q26:S26"/>
    <mergeCell ref="M23:O23"/>
    <mergeCell ref="M24:O24"/>
    <mergeCell ref="I29:J29"/>
    <mergeCell ref="K29:M29"/>
    <mergeCell ref="D29:H29"/>
    <mergeCell ref="L40:R40"/>
    <mergeCell ref="M25:O25"/>
    <mergeCell ref="M26:O26"/>
    <mergeCell ref="D25:H25"/>
    <mergeCell ref="D26:H26"/>
    <mergeCell ref="D24:H24"/>
  </mergeCells>
  <phoneticPr fontId="2"/>
  <conditionalFormatting sqref="A31 D31 I31 A32:T43">
    <cfRule type="cellIs" dxfId="4" priority="2" operator="equal">
      <formula>0</formula>
    </cfRule>
  </conditionalFormatting>
  <conditionalFormatting sqref="A1:T30">
    <cfRule type="cellIs" dxfId="3" priority="1" operator="equal">
      <formula>0</formula>
    </cfRule>
  </conditionalFormatting>
  <pageMargins left="0.31496062992125984" right="0.31496062992125984" top="0.55118110236220474" bottom="0.35433070866141736" header="0.31496062992125984" footer="0.31496062992125984"/>
  <pageSetup paperSize="9" scale="10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109"/>
  <sheetViews>
    <sheetView view="pageBreakPreview" zoomScale="70" zoomScaleNormal="68" zoomScaleSheetLayoutView="70" workbookViewId="0">
      <selection activeCell="A48" sqref="A48:B49"/>
    </sheetView>
  </sheetViews>
  <sheetFormatPr baseColWidth="10" defaultColWidth="3.6640625" defaultRowHeight="14"/>
  <cols>
    <col min="1" max="1" width="4.6640625" style="111" customWidth="1"/>
    <col min="2" max="9" width="3.6640625" style="111" customWidth="1"/>
    <col min="10" max="10" width="1.6640625" style="111" customWidth="1"/>
    <col min="11" max="11" width="4.6640625" style="111" customWidth="1"/>
    <col min="12" max="19" width="3.6640625" style="111" customWidth="1"/>
    <col min="20" max="20" width="1.33203125" style="111" customWidth="1"/>
    <col min="21" max="21" width="4.6640625" style="111" customWidth="1"/>
    <col min="22" max="29" width="3.6640625" style="111" customWidth="1"/>
    <col min="30" max="30" width="1.1640625" style="1" customWidth="1"/>
    <col min="31" max="31" width="4.6640625" style="111" customWidth="1"/>
    <col min="32" max="39" width="3.6640625" style="111" customWidth="1"/>
    <col min="40" max="238" width="9" style="1" customWidth="1"/>
    <col min="239" max="239" width="4.6640625" style="1" customWidth="1"/>
    <col min="240" max="248" width="3.6640625" style="1" customWidth="1"/>
    <col min="249" max="249" width="4.6640625" style="1" customWidth="1"/>
    <col min="250" max="250" width="3.6640625" style="1" customWidth="1"/>
    <col min="251" max="16384" width="3.6640625" style="1"/>
  </cols>
  <sheetData>
    <row r="1" spans="1:39" ht="24" customHeight="1">
      <c r="A1" s="680" t="s">
        <v>1049</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row>
    <row r="2" spans="1:39" ht="14.25" customHeight="1" thickBot="1">
      <c r="A2" s="680"/>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row>
    <row r="3" spans="1:39" ht="11.25" customHeight="1">
      <c r="A3" s="717"/>
      <c r="B3" s="718"/>
      <c r="C3" s="723" t="str">
        <f>'１チーム情報入力シート'!$E$11</f>
        <v/>
      </c>
      <c r="D3" s="723"/>
      <c r="E3" s="723"/>
      <c r="F3" s="723"/>
      <c r="G3" s="723"/>
      <c r="H3" s="726" t="s">
        <v>1214</v>
      </c>
      <c r="I3" s="727"/>
      <c r="J3" s="110"/>
      <c r="K3" s="717"/>
      <c r="L3" s="718"/>
      <c r="M3" s="723" t="str">
        <f>'１チーム情報入力シート'!$E$11</f>
        <v/>
      </c>
      <c r="N3" s="723"/>
      <c r="O3" s="723"/>
      <c r="P3" s="723"/>
      <c r="Q3" s="723"/>
      <c r="R3" s="726" t="s">
        <v>1214</v>
      </c>
      <c r="S3" s="727"/>
      <c r="U3" s="717"/>
      <c r="V3" s="718"/>
      <c r="W3" s="723" t="str">
        <f>'１チーム情報入力シート'!$E$11</f>
        <v/>
      </c>
      <c r="X3" s="723"/>
      <c r="Y3" s="723"/>
      <c r="Z3" s="723"/>
      <c r="AA3" s="723"/>
      <c r="AB3" s="726" t="s">
        <v>1214</v>
      </c>
      <c r="AC3" s="727"/>
      <c r="AE3" s="717"/>
      <c r="AF3" s="718"/>
      <c r="AG3" s="723" t="str">
        <f>'１チーム情報入力シート'!$E$11</f>
        <v/>
      </c>
      <c r="AH3" s="723"/>
      <c r="AI3" s="723"/>
      <c r="AJ3" s="723"/>
      <c r="AK3" s="723"/>
      <c r="AL3" s="726" t="s">
        <v>1214</v>
      </c>
      <c r="AM3" s="727"/>
    </row>
    <row r="4" spans="1:39" ht="11.25" customHeight="1">
      <c r="A4" s="719"/>
      <c r="B4" s="720"/>
      <c r="C4" s="724"/>
      <c r="D4" s="724"/>
      <c r="E4" s="724"/>
      <c r="F4" s="724"/>
      <c r="G4" s="724"/>
      <c r="H4" s="728"/>
      <c r="I4" s="729"/>
      <c r="J4" s="110"/>
      <c r="K4" s="719"/>
      <c r="L4" s="720"/>
      <c r="M4" s="724"/>
      <c r="N4" s="724"/>
      <c r="O4" s="724"/>
      <c r="P4" s="724"/>
      <c r="Q4" s="724"/>
      <c r="R4" s="728"/>
      <c r="S4" s="729"/>
      <c r="U4" s="719"/>
      <c r="V4" s="720"/>
      <c r="W4" s="724"/>
      <c r="X4" s="724"/>
      <c r="Y4" s="724"/>
      <c r="Z4" s="724"/>
      <c r="AA4" s="724"/>
      <c r="AB4" s="728"/>
      <c r="AC4" s="729"/>
      <c r="AE4" s="719"/>
      <c r="AF4" s="720"/>
      <c r="AG4" s="724"/>
      <c r="AH4" s="724"/>
      <c r="AI4" s="724"/>
      <c r="AJ4" s="724"/>
      <c r="AK4" s="724"/>
      <c r="AL4" s="728"/>
      <c r="AM4" s="729"/>
    </row>
    <row r="5" spans="1:39" ht="11.25" customHeight="1" thickBot="1">
      <c r="A5" s="721"/>
      <c r="B5" s="722"/>
      <c r="C5" s="725"/>
      <c r="D5" s="725"/>
      <c r="E5" s="725"/>
      <c r="F5" s="725"/>
      <c r="G5" s="725"/>
      <c r="H5" s="730"/>
      <c r="I5" s="731"/>
      <c r="J5" s="112"/>
      <c r="K5" s="721"/>
      <c r="L5" s="722"/>
      <c r="M5" s="725"/>
      <c r="N5" s="725"/>
      <c r="O5" s="725"/>
      <c r="P5" s="725"/>
      <c r="Q5" s="725"/>
      <c r="R5" s="730"/>
      <c r="S5" s="731"/>
      <c r="U5" s="721"/>
      <c r="V5" s="722"/>
      <c r="W5" s="725"/>
      <c r="X5" s="725"/>
      <c r="Y5" s="725"/>
      <c r="Z5" s="725"/>
      <c r="AA5" s="725"/>
      <c r="AB5" s="730"/>
      <c r="AC5" s="731"/>
      <c r="AE5" s="721"/>
      <c r="AF5" s="722"/>
      <c r="AG5" s="725"/>
      <c r="AH5" s="725"/>
      <c r="AI5" s="725"/>
      <c r="AJ5" s="725"/>
      <c r="AK5" s="725"/>
      <c r="AL5" s="730"/>
      <c r="AM5" s="731"/>
    </row>
    <row r="6" spans="1:39" ht="11.25" customHeight="1">
      <c r="A6" s="732" t="s">
        <v>0</v>
      </c>
      <c r="B6" s="733"/>
      <c r="C6" s="736" t="s">
        <v>1047</v>
      </c>
      <c r="D6" s="737"/>
      <c r="E6" s="737"/>
      <c r="F6" s="737"/>
      <c r="G6" s="737"/>
      <c r="H6" s="737"/>
      <c r="I6" s="738"/>
      <c r="J6" s="113"/>
      <c r="K6" s="732" t="s">
        <v>0</v>
      </c>
      <c r="L6" s="733"/>
      <c r="M6" s="736" t="s">
        <v>1047</v>
      </c>
      <c r="N6" s="737"/>
      <c r="O6" s="737"/>
      <c r="P6" s="737"/>
      <c r="Q6" s="737"/>
      <c r="R6" s="737"/>
      <c r="S6" s="738"/>
      <c r="U6" s="732" t="s">
        <v>0</v>
      </c>
      <c r="V6" s="733"/>
      <c r="W6" s="736" t="s">
        <v>1047</v>
      </c>
      <c r="X6" s="737"/>
      <c r="Y6" s="737"/>
      <c r="Z6" s="737"/>
      <c r="AA6" s="737"/>
      <c r="AB6" s="737"/>
      <c r="AC6" s="738"/>
      <c r="AE6" s="732" t="s">
        <v>0</v>
      </c>
      <c r="AF6" s="733"/>
      <c r="AG6" s="736" t="s">
        <v>1047</v>
      </c>
      <c r="AH6" s="737"/>
      <c r="AI6" s="737"/>
      <c r="AJ6" s="737"/>
      <c r="AK6" s="737"/>
      <c r="AL6" s="737"/>
      <c r="AM6" s="738"/>
    </row>
    <row r="7" spans="1:39" ht="11.25" customHeight="1">
      <c r="A7" s="734"/>
      <c r="B7" s="735"/>
      <c r="C7" s="739"/>
      <c r="D7" s="740"/>
      <c r="E7" s="740"/>
      <c r="F7" s="740"/>
      <c r="G7" s="740"/>
      <c r="H7" s="740"/>
      <c r="I7" s="741"/>
      <c r="J7" s="113"/>
      <c r="K7" s="734"/>
      <c r="L7" s="735"/>
      <c r="M7" s="739"/>
      <c r="N7" s="740"/>
      <c r="O7" s="740"/>
      <c r="P7" s="740"/>
      <c r="Q7" s="740"/>
      <c r="R7" s="740"/>
      <c r="S7" s="741"/>
      <c r="U7" s="734"/>
      <c r="V7" s="735"/>
      <c r="W7" s="739"/>
      <c r="X7" s="740"/>
      <c r="Y7" s="740"/>
      <c r="Z7" s="740"/>
      <c r="AA7" s="740"/>
      <c r="AB7" s="740"/>
      <c r="AC7" s="741"/>
      <c r="AE7" s="734"/>
      <c r="AF7" s="735"/>
      <c r="AG7" s="739"/>
      <c r="AH7" s="740"/>
      <c r="AI7" s="740"/>
      <c r="AJ7" s="740"/>
      <c r="AK7" s="740"/>
      <c r="AL7" s="740"/>
      <c r="AM7" s="741"/>
    </row>
    <row r="8" spans="1:39" ht="11.25" customHeight="1">
      <c r="A8" s="742" t="str">
        <f>'３大会申込み入力シート'!B37</f>
        <v>①</v>
      </c>
      <c r="B8" s="702"/>
      <c r="C8" s="704"/>
      <c r="D8" s="706">
        <f>VLOOKUP(A8,'３大会申込み入力シート'!$B$37:$C$54,2)</f>
        <v>0</v>
      </c>
      <c r="E8" s="706"/>
      <c r="F8" s="706"/>
      <c r="G8" s="706"/>
      <c r="H8" s="706"/>
      <c r="I8" s="708"/>
      <c r="J8" s="112"/>
      <c r="K8" s="700" t="str">
        <f t="shared" ref="K8:K42" si="0">A8</f>
        <v>①</v>
      </c>
      <c r="L8" s="702"/>
      <c r="M8" s="704"/>
      <c r="N8" s="706">
        <f>VLOOKUP(K8,'３大会申込み入力シート'!$B$37:$C$54,2)</f>
        <v>0</v>
      </c>
      <c r="O8" s="706"/>
      <c r="P8" s="706"/>
      <c r="Q8" s="706"/>
      <c r="R8" s="706"/>
      <c r="S8" s="708"/>
      <c r="U8" s="700" t="str">
        <f t="shared" ref="U8:U42" si="1">A8</f>
        <v>①</v>
      </c>
      <c r="V8" s="702"/>
      <c r="W8" s="704"/>
      <c r="X8" s="706">
        <f>VLOOKUP(U8,'３大会申込み入力シート'!$B$37:$C$54,2)</f>
        <v>0</v>
      </c>
      <c r="Y8" s="706"/>
      <c r="Z8" s="706"/>
      <c r="AA8" s="706"/>
      <c r="AB8" s="706"/>
      <c r="AC8" s="708"/>
      <c r="AE8" s="700" t="str">
        <f t="shared" ref="AE8:AE42" si="2">A8</f>
        <v>①</v>
      </c>
      <c r="AF8" s="702"/>
      <c r="AG8" s="704"/>
      <c r="AH8" s="706">
        <f>VLOOKUP(AE8,'３大会申込み入力シート'!$B$37:$C$54,2)</f>
        <v>0</v>
      </c>
      <c r="AI8" s="706"/>
      <c r="AJ8" s="706"/>
      <c r="AK8" s="706"/>
      <c r="AL8" s="706"/>
      <c r="AM8" s="708"/>
    </row>
    <row r="9" spans="1:39" ht="11.25" customHeight="1">
      <c r="A9" s="743"/>
      <c r="B9" s="703"/>
      <c r="C9" s="705"/>
      <c r="D9" s="707"/>
      <c r="E9" s="707"/>
      <c r="F9" s="707"/>
      <c r="G9" s="707"/>
      <c r="H9" s="707"/>
      <c r="I9" s="709"/>
      <c r="J9" s="114"/>
      <c r="K9" s="701"/>
      <c r="L9" s="703"/>
      <c r="M9" s="705"/>
      <c r="N9" s="707"/>
      <c r="O9" s="707"/>
      <c r="P9" s="707"/>
      <c r="Q9" s="707"/>
      <c r="R9" s="707"/>
      <c r="S9" s="709"/>
      <c r="U9" s="701"/>
      <c r="V9" s="703"/>
      <c r="W9" s="705"/>
      <c r="X9" s="707"/>
      <c r="Y9" s="707"/>
      <c r="Z9" s="707"/>
      <c r="AA9" s="707"/>
      <c r="AB9" s="707"/>
      <c r="AC9" s="709"/>
      <c r="AE9" s="701"/>
      <c r="AF9" s="703"/>
      <c r="AG9" s="705"/>
      <c r="AH9" s="707"/>
      <c r="AI9" s="707"/>
      <c r="AJ9" s="707"/>
      <c r="AK9" s="707"/>
      <c r="AL9" s="707"/>
      <c r="AM9" s="709"/>
    </row>
    <row r="10" spans="1:39" ht="11.25" customHeight="1">
      <c r="A10" s="700">
        <f>'３大会申込み入力シート'!$B$38</f>
        <v>2</v>
      </c>
      <c r="B10" s="702"/>
      <c r="C10" s="704"/>
      <c r="D10" s="706">
        <f>VLOOKUP(A10,'３大会申込み入力シート'!$B$37:$C$54,2)</f>
        <v>0</v>
      </c>
      <c r="E10" s="706"/>
      <c r="F10" s="706"/>
      <c r="G10" s="706"/>
      <c r="H10" s="706"/>
      <c r="I10" s="708"/>
      <c r="J10" s="114"/>
      <c r="K10" s="700">
        <f t="shared" si="0"/>
        <v>2</v>
      </c>
      <c r="L10" s="702"/>
      <c r="M10" s="704"/>
      <c r="N10" s="706">
        <f>VLOOKUP(K10,'３大会申込み入力シート'!$B$37:$C$54,2)</f>
        <v>0</v>
      </c>
      <c r="O10" s="706"/>
      <c r="P10" s="706"/>
      <c r="Q10" s="706"/>
      <c r="R10" s="706"/>
      <c r="S10" s="708"/>
      <c r="U10" s="700">
        <f t="shared" si="1"/>
        <v>2</v>
      </c>
      <c r="V10" s="702"/>
      <c r="W10" s="704"/>
      <c r="X10" s="706">
        <f>VLOOKUP(U10,'３大会申込み入力シート'!$B$37:$C$54,2)</f>
        <v>0</v>
      </c>
      <c r="Y10" s="706"/>
      <c r="Z10" s="706"/>
      <c r="AA10" s="706"/>
      <c r="AB10" s="706"/>
      <c r="AC10" s="708"/>
      <c r="AE10" s="700">
        <f t="shared" si="2"/>
        <v>2</v>
      </c>
      <c r="AF10" s="702"/>
      <c r="AG10" s="704"/>
      <c r="AH10" s="706">
        <f>VLOOKUP(AE10,'３大会申込み入力シート'!$B$37:$C$54,2)</f>
        <v>0</v>
      </c>
      <c r="AI10" s="706"/>
      <c r="AJ10" s="706"/>
      <c r="AK10" s="706"/>
      <c r="AL10" s="706"/>
      <c r="AM10" s="708"/>
    </row>
    <row r="11" spans="1:39" ht="11.25" customHeight="1">
      <c r="A11" s="701"/>
      <c r="B11" s="703"/>
      <c r="C11" s="705"/>
      <c r="D11" s="707"/>
      <c r="E11" s="707"/>
      <c r="F11" s="707"/>
      <c r="G11" s="707"/>
      <c r="H11" s="707"/>
      <c r="I11" s="709"/>
      <c r="J11" s="112"/>
      <c r="K11" s="701"/>
      <c r="L11" s="703"/>
      <c r="M11" s="705"/>
      <c r="N11" s="707"/>
      <c r="O11" s="707"/>
      <c r="P11" s="707"/>
      <c r="Q11" s="707"/>
      <c r="R11" s="707"/>
      <c r="S11" s="709"/>
      <c r="U11" s="701"/>
      <c r="V11" s="703"/>
      <c r="W11" s="705"/>
      <c r="X11" s="707"/>
      <c r="Y11" s="707"/>
      <c r="Z11" s="707"/>
      <c r="AA11" s="707"/>
      <c r="AB11" s="707"/>
      <c r="AC11" s="709"/>
      <c r="AE11" s="701"/>
      <c r="AF11" s="703"/>
      <c r="AG11" s="705"/>
      <c r="AH11" s="707"/>
      <c r="AI11" s="707"/>
      <c r="AJ11" s="707"/>
      <c r="AK11" s="707"/>
      <c r="AL11" s="707"/>
      <c r="AM11" s="709"/>
    </row>
    <row r="12" spans="1:39" ht="11.25" customHeight="1">
      <c r="A12" s="700">
        <f>'３大会申込み入力シート'!$B$39</f>
        <v>3</v>
      </c>
      <c r="B12" s="702"/>
      <c r="C12" s="704"/>
      <c r="D12" s="706">
        <f>VLOOKUP(A12,'３大会申込み入力シート'!$B$37:$C$54,2)</f>
        <v>0</v>
      </c>
      <c r="E12" s="706"/>
      <c r="F12" s="706"/>
      <c r="G12" s="706"/>
      <c r="H12" s="706"/>
      <c r="I12" s="708"/>
      <c r="J12" s="112"/>
      <c r="K12" s="700">
        <f t="shared" si="0"/>
        <v>3</v>
      </c>
      <c r="L12" s="702"/>
      <c r="M12" s="704"/>
      <c r="N12" s="706">
        <f>VLOOKUP(K12,'３大会申込み入力シート'!$B$37:$C$54,2)</f>
        <v>0</v>
      </c>
      <c r="O12" s="706"/>
      <c r="P12" s="706"/>
      <c r="Q12" s="706"/>
      <c r="R12" s="706"/>
      <c r="S12" s="708"/>
      <c r="U12" s="700">
        <f t="shared" si="1"/>
        <v>3</v>
      </c>
      <c r="V12" s="702"/>
      <c r="W12" s="704"/>
      <c r="X12" s="706">
        <f>VLOOKUP(U12,'３大会申込み入力シート'!$B$37:$C$54,2)</f>
        <v>0</v>
      </c>
      <c r="Y12" s="706"/>
      <c r="Z12" s="706"/>
      <c r="AA12" s="706"/>
      <c r="AB12" s="706"/>
      <c r="AC12" s="708"/>
      <c r="AE12" s="700">
        <f t="shared" si="2"/>
        <v>3</v>
      </c>
      <c r="AF12" s="702"/>
      <c r="AG12" s="704"/>
      <c r="AH12" s="706">
        <f>VLOOKUP(AE12,'３大会申込み入力シート'!$B$37:$C$54,2)</f>
        <v>0</v>
      </c>
      <c r="AI12" s="706"/>
      <c r="AJ12" s="706"/>
      <c r="AK12" s="706"/>
      <c r="AL12" s="706"/>
      <c r="AM12" s="708"/>
    </row>
    <row r="13" spans="1:39" ht="11.25" customHeight="1">
      <c r="A13" s="701"/>
      <c r="B13" s="703"/>
      <c r="C13" s="705"/>
      <c r="D13" s="707"/>
      <c r="E13" s="707"/>
      <c r="F13" s="707"/>
      <c r="G13" s="707"/>
      <c r="H13" s="707"/>
      <c r="I13" s="709"/>
      <c r="J13" s="112"/>
      <c r="K13" s="701"/>
      <c r="L13" s="703"/>
      <c r="M13" s="705"/>
      <c r="N13" s="707"/>
      <c r="O13" s="707"/>
      <c r="P13" s="707"/>
      <c r="Q13" s="707"/>
      <c r="R13" s="707"/>
      <c r="S13" s="709"/>
      <c r="U13" s="701"/>
      <c r="V13" s="703"/>
      <c r="W13" s="705"/>
      <c r="X13" s="707"/>
      <c r="Y13" s="707"/>
      <c r="Z13" s="707"/>
      <c r="AA13" s="707"/>
      <c r="AB13" s="707"/>
      <c r="AC13" s="709"/>
      <c r="AE13" s="701"/>
      <c r="AF13" s="703"/>
      <c r="AG13" s="705"/>
      <c r="AH13" s="707"/>
      <c r="AI13" s="707"/>
      <c r="AJ13" s="707"/>
      <c r="AK13" s="707"/>
      <c r="AL13" s="707"/>
      <c r="AM13" s="709"/>
    </row>
    <row r="14" spans="1:39" ht="11.25" customHeight="1">
      <c r="A14" s="700">
        <f>'３大会申込み入力シート'!$B$40</f>
        <v>4</v>
      </c>
      <c r="B14" s="702"/>
      <c r="C14" s="704"/>
      <c r="D14" s="706">
        <f>VLOOKUP(A14,'３大会申込み入力シート'!$B$37:$C$54,2)</f>
        <v>0</v>
      </c>
      <c r="E14" s="706"/>
      <c r="F14" s="706"/>
      <c r="G14" s="706"/>
      <c r="H14" s="706"/>
      <c r="I14" s="708"/>
      <c r="J14" s="112"/>
      <c r="K14" s="700">
        <f t="shared" si="0"/>
        <v>4</v>
      </c>
      <c r="L14" s="702"/>
      <c r="M14" s="704"/>
      <c r="N14" s="706">
        <f>VLOOKUP(K14,'３大会申込み入力シート'!$B$37:$C$54,2)</f>
        <v>0</v>
      </c>
      <c r="O14" s="706"/>
      <c r="P14" s="706"/>
      <c r="Q14" s="706"/>
      <c r="R14" s="706"/>
      <c r="S14" s="708"/>
      <c r="U14" s="700">
        <f t="shared" si="1"/>
        <v>4</v>
      </c>
      <c r="V14" s="702"/>
      <c r="W14" s="704"/>
      <c r="X14" s="706">
        <f>VLOOKUP(U14,'３大会申込み入力シート'!$B$37:$C$54,2)</f>
        <v>0</v>
      </c>
      <c r="Y14" s="706"/>
      <c r="Z14" s="706"/>
      <c r="AA14" s="706"/>
      <c r="AB14" s="706"/>
      <c r="AC14" s="708"/>
      <c r="AE14" s="700">
        <f t="shared" si="2"/>
        <v>4</v>
      </c>
      <c r="AF14" s="702"/>
      <c r="AG14" s="704"/>
      <c r="AH14" s="706">
        <f>VLOOKUP(AE14,'３大会申込み入力シート'!$B$37:$C$54,2)</f>
        <v>0</v>
      </c>
      <c r="AI14" s="706"/>
      <c r="AJ14" s="706"/>
      <c r="AK14" s="706"/>
      <c r="AL14" s="706"/>
      <c r="AM14" s="708"/>
    </row>
    <row r="15" spans="1:39" ht="11.25" customHeight="1">
      <c r="A15" s="701"/>
      <c r="B15" s="703"/>
      <c r="C15" s="705"/>
      <c r="D15" s="707"/>
      <c r="E15" s="707"/>
      <c r="F15" s="707"/>
      <c r="G15" s="707"/>
      <c r="H15" s="707"/>
      <c r="I15" s="709"/>
      <c r="J15" s="112"/>
      <c r="K15" s="701"/>
      <c r="L15" s="703"/>
      <c r="M15" s="705"/>
      <c r="N15" s="707"/>
      <c r="O15" s="707"/>
      <c r="P15" s="707"/>
      <c r="Q15" s="707"/>
      <c r="R15" s="707"/>
      <c r="S15" s="709"/>
      <c r="U15" s="701"/>
      <c r="V15" s="703"/>
      <c r="W15" s="705"/>
      <c r="X15" s="707"/>
      <c r="Y15" s="707"/>
      <c r="Z15" s="707"/>
      <c r="AA15" s="707"/>
      <c r="AB15" s="707"/>
      <c r="AC15" s="709"/>
      <c r="AE15" s="701"/>
      <c r="AF15" s="703"/>
      <c r="AG15" s="705"/>
      <c r="AH15" s="707"/>
      <c r="AI15" s="707"/>
      <c r="AJ15" s="707"/>
      <c r="AK15" s="707"/>
      <c r="AL15" s="707"/>
      <c r="AM15" s="709"/>
    </row>
    <row r="16" spans="1:39" ht="11.25" customHeight="1">
      <c r="A16" s="700">
        <f>'３大会申込み入力シート'!B41</f>
        <v>5</v>
      </c>
      <c r="B16" s="702"/>
      <c r="C16" s="704"/>
      <c r="D16" s="706">
        <f>VLOOKUP(A16,'３大会申込み入力シート'!$B$37:$C$54,2)</f>
        <v>0</v>
      </c>
      <c r="E16" s="706"/>
      <c r="F16" s="706"/>
      <c r="G16" s="706"/>
      <c r="H16" s="706"/>
      <c r="I16" s="708"/>
      <c r="J16" s="112"/>
      <c r="K16" s="700">
        <f t="shared" si="0"/>
        <v>5</v>
      </c>
      <c r="L16" s="702"/>
      <c r="M16" s="704"/>
      <c r="N16" s="706">
        <f>VLOOKUP(K16,'３大会申込み入力シート'!$B$37:$C$54,2)</f>
        <v>0</v>
      </c>
      <c r="O16" s="706"/>
      <c r="P16" s="706"/>
      <c r="Q16" s="706"/>
      <c r="R16" s="706"/>
      <c r="S16" s="708"/>
      <c r="U16" s="700">
        <f t="shared" si="1"/>
        <v>5</v>
      </c>
      <c r="V16" s="702"/>
      <c r="W16" s="704"/>
      <c r="X16" s="706">
        <f>VLOOKUP(U16,'３大会申込み入力シート'!$B$37:$C$54,2)</f>
        <v>0</v>
      </c>
      <c r="Y16" s="706"/>
      <c r="Z16" s="706"/>
      <c r="AA16" s="706"/>
      <c r="AB16" s="706"/>
      <c r="AC16" s="708"/>
      <c r="AE16" s="700">
        <f t="shared" si="2"/>
        <v>5</v>
      </c>
      <c r="AF16" s="702"/>
      <c r="AG16" s="704"/>
      <c r="AH16" s="706">
        <f>VLOOKUP(AE16,'３大会申込み入力シート'!$B$37:$C$54,2)</f>
        <v>0</v>
      </c>
      <c r="AI16" s="706"/>
      <c r="AJ16" s="706"/>
      <c r="AK16" s="706"/>
      <c r="AL16" s="706"/>
      <c r="AM16" s="708"/>
    </row>
    <row r="17" spans="1:39" ht="11.25" customHeight="1">
      <c r="A17" s="701"/>
      <c r="B17" s="703"/>
      <c r="C17" s="705"/>
      <c r="D17" s="707"/>
      <c r="E17" s="707"/>
      <c r="F17" s="707"/>
      <c r="G17" s="707"/>
      <c r="H17" s="707"/>
      <c r="I17" s="709"/>
      <c r="J17" s="112"/>
      <c r="K17" s="701"/>
      <c r="L17" s="703"/>
      <c r="M17" s="705"/>
      <c r="N17" s="707"/>
      <c r="O17" s="707"/>
      <c r="P17" s="707"/>
      <c r="Q17" s="707"/>
      <c r="R17" s="707"/>
      <c r="S17" s="709"/>
      <c r="U17" s="701"/>
      <c r="V17" s="703"/>
      <c r="W17" s="705"/>
      <c r="X17" s="707"/>
      <c r="Y17" s="707"/>
      <c r="Z17" s="707"/>
      <c r="AA17" s="707"/>
      <c r="AB17" s="707"/>
      <c r="AC17" s="709"/>
      <c r="AE17" s="701"/>
      <c r="AF17" s="703"/>
      <c r="AG17" s="705"/>
      <c r="AH17" s="707"/>
      <c r="AI17" s="707"/>
      <c r="AJ17" s="707"/>
      <c r="AK17" s="707"/>
      <c r="AL17" s="707"/>
      <c r="AM17" s="709"/>
    </row>
    <row r="18" spans="1:39" ht="11.25" customHeight="1">
      <c r="A18" s="700">
        <f>'３大会申込み入力シート'!B42</f>
        <v>6</v>
      </c>
      <c r="B18" s="702"/>
      <c r="C18" s="704"/>
      <c r="D18" s="706">
        <f>VLOOKUP(A18,'３大会申込み入力シート'!$B$37:$C$54,2)</f>
        <v>0</v>
      </c>
      <c r="E18" s="706"/>
      <c r="F18" s="706"/>
      <c r="G18" s="706"/>
      <c r="H18" s="706"/>
      <c r="I18" s="708"/>
      <c r="J18" s="112"/>
      <c r="K18" s="700">
        <f t="shared" si="0"/>
        <v>6</v>
      </c>
      <c r="L18" s="702"/>
      <c r="M18" s="704"/>
      <c r="N18" s="706">
        <f>VLOOKUP(K18,'３大会申込み入力シート'!$B$37:$C$54,2)</f>
        <v>0</v>
      </c>
      <c r="O18" s="706"/>
      <c r="P18" s="706"/>
      <c r="Q18" s="706"/>
      <c r="R18" s="706"/>
      <c r="S18" s="708"/>
      <c r="U18" s="700">
        <f t="shared" si="1"/>
        <v>6</v>
      </c>
      <c r="V18" s="702"/>
      <c r="W18" s="704"/>
      <c r="X18" s="706">
        <f>VLOOKUP(U18,'３大会申込み入力シート'!$B$37:$C$54,2)</f>
        <v>0</v>
      </c>
      <c r="Y18" s="706"/>
      <c r="Z18" s="706"/>
      <c r="AA18" s="706"/>
      <c r="AB18" s="706"/>
      <c r="AC18" s="708"/>
      <c r="AE18" s="700">
        <f t="shared" si="2"/>
        <v>6</v>
      </c>
      <c r="AF18" s="702"/>
      <c r="AG18" s="704"/>
      <c r="AH18" s="706">
        <f>VLOOKUP(AE18,'３大会申込み入力シート'!$B$37:$C$54,2)</f>
        <v>0</v>
      </c>
      <c r="AI18" s="706"/>
      <c r="AJ18" s="706"/>
      <c r="AK18" s="706"/>
      <c r="AL18" s="706"/>
      <c r="AM18" s="708"/>
    </row>
    <row r="19" spans="1:39" ht="11.25" customHeight="1">
      <c r="A19" s="701"/>
      <c r="B19" s="703"/>
      <c r="C19" s="705"/>
      <c r="D19" s="707"/>
      <c r="E19" s="707"/>
      <c r="F19" s="707"/>
      <c r="G19" s="707"/>
      <c r="H19" s="707"/>
      <c r="I19" s="709"/>
      <c r="J19" s="114"/>
      <c r="K19" s="701"/>
      <c r="L19" s="703"/>
      <c r="M19" s="705"/>
      <c r="N19" s="707"/>
      <c r="O19" s="707"/>
      <c r="P19" s="707"/>
      <c r="Q19" s="707"/>
      <c r="R19" s="707"/>
      <c r="S19" s="709"/>
      <c r="U19" s="701"/>
      <c r="V19" s="703"/>
      <c r="W19" s="705"/>
      <c r="X19" s="707"/>
      <c r="Y19" s="707"/>
      <c r="Z19" s="707"/>
      <c r="AA19" s="707"/>
      <c r="AB19" s="707"/>
      <c r="AC19" s="709"/>
      <c r="AE19" s="701"/>
      <c r="AF19" s="703"/>
      <c r="AG19" s="705"/>
      <c r="AH19" s="707"/>
      <c r="AI19" s="707"/>
      <c r="AJ19" s="707"/>
      <c r="AK19" s="707"/>
      <c r="AL19" s="707"/>
      <c r="AM19" s="709"/>
    </row>
    <row r="20" spans="1:39" ht="11.25" customHeight="1">
      <c r="A20" s="700">
        <f>'３大会申込み入力シート'!B43</f>
        <v>7</v>
      </c>
      <c r="B20" s="702"/>
      <c r="C20" s="704"/>
      <c r="D20" s="706">
        <f>VLOOKUP(A20,'３大会申込み入力シート'!$B$37:$C$54,2)</f>
        <v>0</v>
      </c>
      <c r="E20" s="706"/>
      <c r="F20" s="706"/>
      <c r="G20" s="706"/>
      <c r="H20" s="706"/>
      <c r="I20" s="708"/>
      <c r="J20" s="114"/>
      <c r="K20" s="700">
        <f t="shared" si="0"/>
        <v>7</v>
      </c>
      <c r="L20" s="702"/>
      <c r="M20" s="704"/>
      <c r="N20" s="706">
        <f>VLOOKUP(K20,'３大会申込み入力シート'!$B$37:$C$54,2)</f>
        <v>0</v>
      </c>
      <c r="O20" s="706"/>
      <c r="P20" s="706"/>
      <c r="Q20" s="706"/>
      <c r="R20" s="706"/>
      <c r="S20" s="708"/>
      <c r="U20" s="700">
        <f t="shared" si="1"/>
        <v>7</v>
      </c>
      <c r="V20" s="702"/>
      <c r="W20" s="704"/>
      <c r="X20" s="706">
        <f>VLOOKUP(U20,'３大会申込み入力シート'!$B$37:$C$54,2)</f>
        <v>0</v>
      </c>
      <c r="Y20" s="706"/>
      <c r="Z20" s="706"/>
      <c r="AA20" s="706"/>
      <c r="AB20" s="706"/>
      <c r="AC20" s="708"/>
      <c r="AE20" s="700">
        <f t="shared" si="2"/>
        <v>7</v>
      </c>
      <c r="AF20" s="702"/>
      <c r="AG20" s="704"/>
      <c r="AH20" s="706">
        <f>VLOOKUP(AE20,'３大会申込み入力シート'!$B$37:$C$54,2)</f>
        <v>0</v>
      </c>
      <c r="AI20" s="706"/>
      <c r="AJ20" s="706"/>
      <c r="AK20" s="706"/>
      <c r="AL20" s="706"/>
      <c r="AM20" s="708"/>
    </row>
    <row r="21" spans="1:39" ht="11.25" customHeight="1">
      <c r="A21" s="701"/>
      <c r="B21" s="703"/>
      <c r="C21" s="705"/>
      <c r="D21" s="707"/>
      <c r="E21" s="707"/>
      <c r="F21" s="707"/>
      <c r="G21" s="707"/>
      <c r="H21" s="707"/>
      <c r="I21" s="709"/>
      <c r="J21" s="112"/>
      <c r="K21" s="701"/>
      <c r="L21" s="703"/>
      <c r="M21" s="705"/>
      <c r="N21" s="707"/>
      <c r="O21" s="707"/>
      <c r="P21" s="707"/>
      <c r="Q21" s="707"/>
      <c r="R21" s="707"/>
      <c r="S21" s="709"/>
      <c r="U21" s="701"/>
      <c r="V21" s="703"/>
      <c r="W21" s="705"/>
      <c r="X21" s="707"/>
      <c r="Y21" s="707"/>
      <c r="Z21" s="707"/>
      <c r="AA21" s="707"/>
      <c r="AB21" s="707"/>
      <c r="AC21" s="709"/>
      <c r="AE21" s="701"/>
      <c r="AF21" s="703"/>
      <c r="AG21" s="705"/>
      <c r="AH21" s="707"/>
      <c r="AI21" s="707"/>
      <c r="AJ21" s="707"/>
      <c r="AK21" s="707"/>
      <c r="AL21" s="707"/>
      <c r="AM21" s="709"/>
    </row>
    <row r="22" spans="1:39" ht="11.25" customHeight="1">
      <c r="A22" s="700">
        <f>'３大会申込み入力シート'!B44</f>
        <v>8</v>
      </c>
      <c r="B22" s="702"/>
      <c r="C22" s="704"/>
      <c r="D22" s="706">
        <f>VLOOKUP(A22,'３大会申込み入力シート'!$B$37:$C$54,2)</f>
        <v>0</v>
      </c>
      <c r="E22" s="706"/>
      <c r="F22" s="706"/>
      <c r="G22" s="706"/>
      <c r="H22" s="706"/>
      <c r="I22" s="708"/>
      <c r="J22" s="112"/>
      <c r="K22" s="700">
        <f t="shared" si="0"/>
        <v>8</v>
      </c>
      <c r="L22" s="702"/>
      <c r="M22" s="704"/>
      <c r="N22" s="706">
        <f>VLOOKUP(K22,'３大会申込み入力シート'!$B$37:$C$54,2)</f>
        <v>0</v>
      </c>
      <c r="O22" s="706"/>
      <c r="P22" s="706"/>
      <c r="Q22" s="706"/>
      <c r="R22" s="706"/>
      <c r="S22" s="708"/>
      <c r="U22" s="700">
        <f t="shared" si="1"/>
        <v>8</v>
      </c>
      <c r="V22" s="702"/>
      <c r="W22" s="704"/>
      <c r="X22" s="706">
        <f>VLOOKUP(U22,'３大会申込み入力シート'!$B$37:$C$54,2)</f>
        <v>0</v>
      </c>
      <c r="Y22" s="706"/>
      <c r="Z22" s="706"/>
      <c r="AA22" s="706"/>
      <c r="AB22" s="706"/>
      <c r="AC22" s="708"/>
      <c r="AE22" s="700">
        <f t="shared" si="2"/>
        <v>8</v>
      </c>
      <c r="AF22" s="702"/>
      <c r="AG22" s="704"/>
      <c r="AH22" s="706">
        <f>VLOOKUP(AE22,'３大会申込み入力シート'!$B$37:$C$54,2)</f>
        <v>0</v>
      </c>
      <c r="AI22" s="706"/>
      <c r="AJ22" s="706"/>
      <c r="AK22" s="706"/>
      <c r="AL22" s="706"/>
      <c r="AM22" s="708"/>
    </row>
    <row r="23" spans="1:39" ht="11.25" customHeight="1">
      <c r="A23" s="701"/>
      <c r="B23" s="703"/>
      <c r="C23" s="705"/>
      <c r="D23" s="707"/>
      <c r="E23" s="707"/>
      <c r="F23" s="707"/>
      <c r="G23" s="707"/>
      <c r="H23" s="707"/>
      <c r="I23" s="709"/>
      <c r="J23" s="112"/>
      <c r="K23" s="701"/>
      <c r="L23" s="703"/>
      <c r="M23" s="705"/>
      <c r="N23" s="707"/>
      <c r="O23" s="707"/>
      <c r="P23" s="707"/>
      <c r="Q23" s="707"/>
      <c r="R23" s="707"/>
      <c r="S23" s="709"/>
      <c r="U23" s="701"/>
      <c r="V23" s="703"/>
      <c r="W23" s="705"/>
      <c r="X23" s="707"/>
      <c r="Y23" s="707"/>
      <c r="Z23" s="707"/>
      <c r="AA23" s="707"/>
      <c r="AB23" s="707"/>
      <c r="AC23" s="709"/>
      <c r="AE23" s="701"/>
      <c r="AF23" s="703"/>
      <c r="AG23" s="705"/>
      <c r="AH23" s="707"/>
      <c r="AI23" s="707"/>
      <c r="AJ23" s="707"/>
      <c r="AK23" s="707"/>
      <c r="AL23" s="707"/>
      <c r="AM23" s="709"/>
    </row>
    <row r="24" spans="1:39" ht="11.25" customHeight="1">
      <c r="A24" s="700">
        <f>'３大会申込み入力シート'!B45</f>
        <v>9</v>
      </c>
      <c r="B24" s="702"/>
      <c r="C24" s="704"/>
      <c r="D24" s="706">
        <f>VLOOKUP(A24,'３大会申込み入力シート'!$B$37:$C$54,2)</f>
        <v>0</v>
      </c>
      <c r="E24" s="706"/>
      <c r="F24" s="706"/>
      <c r="G24" s="706"/>
      <c r="H24" s="706"/>
      <c r="I24" s="708"/>
      <c r="J24" s="112"/>
      <c r="K24" s="700">
        <f t="shared" si="0"/>
        <v>9</v>
      </c>
      <c r="L24" s="702"/>
      <c r="M24" s="704"/>
      <c r="N24" s="706">
        <f>VLOOKUP(K24,'３大会申込み入力シート'!$B$37:$C$54,2)</f>
        <v>0</v>
      </c>
      <c r="O24" s="706"/>
      <c r="P24" s="706"/>
      <c r="Q24" s="706"/>
      <c r="R24" s="706"/>
      <c r="S24" s="708"/>
      <c r="U24" s="700">
        <f t="shared" si="1"/>
        <v>9</v>
      </c>
      <c r="V24" s="702"/>
      <c r="W24" s="704"/>
      <c r="X24" s="706">
        <f>VLOOKUP(U24,'３大会申込み入力シート'!$B$37:$C$54,2)</f>
        <v>0</v>
      </c>
      <c r="Y24" s="706"/>
      <c r="Z24" s="706"/>
      <c r="AA24" s="706"/>
      <c r="AB24" s="706"/>
      <c r="AC24" s="708"/>
      <c r="AE24" s="700">
        <f t="shared" si="2"/>
        <v>9</v>
      </c>
      <c r="AF24" s="702"/>
      <c r="AG24" s="704"/>
      <c r="AH24" s="706">
        <f>VLOOKUP(AE24,'３大会申込み入力シート'!$B$37:$C$54,2)</f>
        <v>0</v>
      </c>
      <c r="AI24" s="706"/>
      <c r="AJ24" s="706"/>
      <c r="AK24" s="706"/>
      <c r="AL24" s="706"/>
      <c r="AM24" s="708"/>
    </row>
    <row r="25" spans="1:39" ht="11.25" customHeight="1">
      <c r="A25" s="701"/>
      <c r="B25" s="703"/>
      <c r="C25" s="705"/>
      <c r="D25" s="707"/>
      <c r="E25" s="707"/>
      <c r="F25" s="707"/>
      <c r="G25" s="707"/>
      <c r="H25" s="707"/>
      <c r="I25" s="709"/>
      <c r="J25" s="112"/>
      <c r="K25" s="701"/>
      <c r="L25" s="703"/>
      <c r="M25" s="705"/>
      <c r="N25" s="707"/>
      <c r="O25" s="707"/>
      <c r="P25" s="707"/>
      <c r="Q25" s="707"/>
      <c r="R25" s="707"/>
      <c r="S25" s="709"/>
      <c r="U25" s="701"/>
      <c r="V25" s="703"/>
      <c r="W25" s="705"/>
      <c r="X25" s="707"/>
      <c r="Y25" s="707"/>
      <c r="Z25" s="707"/>
      <c r="AA25" s="707"/>
      <c r="AB25" s="707"/>
      <c r="AC25" s="709"/>
      <c r="AE25" s="701"/>
      <c r="AF25" s="703"/>
      <c r="AG25" s="705"/>
      <c r="AH25" s="707"/>
      <c r="AI25" s="707"/>
      <c r="AJ25" s="707"/>
      <c r="AK25" s="707"/>
      <c r="AL25" s="707"/>
      <c r="AM25" s="709"/>
    </row>
    <row r="26" spans="1:39" ht="11.25" customHeight="1">
      <c r="A26" s="700">
        <f>'３大会申込み入力シート'!B46</f>
        <v>10</v>
      </c>
      <c r="B26" s="702"/>
      <c r="C26" s="704"/>
      <c r="D26" s="706">
        <f>VLOOKUP(A26,'３大会申込み入力シート'!$B$37:$C$54,2)</f>
        <v>0</v>
      </c>
      <c r="E26" s="706"/>
      <c r="F26" s="706"/>
      <c r="G26" s="706"/>
      <c r="H26" s="706"/>
      <c r="I26" s="708"/>
      <c r="J26" s="112"/>
      <c r="K26" s="700">
        <f t="shared" si="0"/>
        <v>10</v>
      </c>
      <c r="L26" s="702"/>
      <c r="M26" s="704"/>
      <c r="N26" s="706">
        <f>VLOOKUP(K26,'３大会申込み入力シート'!$B$37:$C$54,2)</f>
        <v>0</v>
      </c>
      <c r="O26" s="706"/>
      <c r="P26" s="706"/>
      <c r="Q26" s="706"/>
      <c r="R26" s="706"/>
      <c r="S26" s="708"/>
      <c r="U26" s="700">
        <f t="shared" si="1"/>
        <v>10</v>
      </c>
      <c r="V26" s="702"/>
      <c r="W26" s="704"/>
      <c r="X26" s="706">
        <f>VLOOKUP(U26,'３大会申込み入力シート'!$B$37:$C$54,2)</f>
        <v>0</v>
      </c>
      <c r="Y26" s="706"/>
      <c r="Z26" s="706"/>
      <c r="AA26" s="706"/>
      <c r="AB26" s="706"/>
      <c r="AC26" s="708"/>
      <c r="AE26" s="700">
        <f t="shared" si="2"/>
        <v>10</v>
      </c>
      <c r="AF26" s="702"/>
      <c r="AG26" s="704"/>
      <c r="AH26" s="706">
        <f>VLOOKUP(AE26,'３大会申込み入力シート'!$B$37:$C$54,2)</f>
        <v>0</v>
      </c>
      <c r="AI26" s="706"/>
      <c r="AJ26" s="706"/>
      <c r="AK26" s="706"/>
      <c r="AL26" s="706"/>
      <c r="AM26" s="708"/>
    </row>
    <row r="27" spans="1:39" ht="11.25" customHeight="1">
      <c r="A27" s="701"/>
      <c r="B27" s="703"/>
      <c r="C27" s="705"/>
      <c r="D27" s="707"/>
      <c r="E27" s="707"/>
      <c r="F27" s="707"/>
      <c r="G27" s="707"/>
      <c r="H27" s="707"/>
      <c r="I27" s="709"/>
      <c r="J27" s="112"/>
      <c r="K27" s="701"/>
      <c r="L27" s="703"/>
      <c r="M27" s="705"/>
      <c r="N27" s="707"/>
      <c r="O27" s="707"/>
      <c r="P27" s="707"/>
      <c r="Q27" s="707"/>
      <c r="R27" s="707"/>
      <c r="S27" s="709"/>
      <c r="U27" s="701"/>
      <c r="V27" s="703"/>
      <c r="W27" s="705"/>
      <c r="X27" s="707"/>
      <c r="Y27" s="707"/>
      <c r="Z27" s="707"/>
      <c r="AA27" s="707"/>
      <c r="AB27" s="707"/>
      <c r="AC27" s="709"/>
      <c r="AE27" s="701"/>
      <c r="AF27" s="703"/>
      <c r="AG27" s="705"/>
      <c r="AH27" s="707"/>
      <c r="AI27" s="707"/>
      <c r="AJ27" s="707"/>
      <c r="AK27" s="707"/>
      <c r="AL27" s="707"/>
      <c r="AM27" s="709"/>
    </row>
    <row r="28" spans="1:39" ht="11.25" customHeight="1">
      <c r="A28" s="700">
        <f>'３大会申込み入力シート'!B47</f>
        <v>11</v>
      </c>
      <c r="B28" s="702"/>
      <c r="C28" s="704"/>
      <c r="D28" s="706">
        <f>VLOOKUP(A28,'３大会申込み入力シート'!$B$37:$C$54,2)</f>
        <v>0</v>
      </c>
      <c r="E28" s="706"/>
      <c r="F28" s="706"/>
      <c r="G28" s="706"/>
      <c r="H28" s="706"/>
      <c r="I28" s="708"/>
      <c r="J28" s="112"/>
      <c r="K28" s="700">
        <f t="shared" si="0"/>
        <v>11</v>
      </c>
      <c r="L28" s="702"/>
      <c r="M28" s="704"/>
      <c r="N28" s="706">
        <f>VLOOKUP(K28,'３大会申込み入力シート'!$B$37:$C$54,2)</f>
        <v>0</v>
      </c>
      <c r="O28" s="706"/>
      <c r="P28" s="706"/>
      <c r="Q28" s="706"/>
      <c r="R28" s="706"/>
      <c r="S28" s="708"/>
      <c r="U28" s="700">
        <f t="shared" si="1"/>
        <v>11</v>
      </c>
      <c r="V28" s="702"/>
      <c r="W28" s="704"/>
      <c r="X28" s="706">
        <f>VLOOKUP(U28,'３大会申込み入力シート'!$B$37:$C$54,2)</f>
        <v>0</v>
      </c>
      <c r="Y28" s="706"/>
      <c r="Z28" s="706"/>
      <c r="AA28" s="706"/>
      <c r="AB28" s="706"/>
      <c r="AC28" s="708"/>
      <c r="AE28" s="700">
        <f t="shared" si="2"/>
        <v>11</v>
      </c>
      <c r="AF28" s="702"/>
      <c r="AG28" s="704"/>
      <c r="AH28" s="706">
        <f>VLOOKUP(AE28,'３大会申込み入力シート'!$B$37:$C$54,2)</f>
        <v>0</v>
      </c>
      <c r="AI28" s="706"/>
      <c r="AJ28" s="706"/>
      <c r="AK28" s="706"/>
      <c r="AL28" s="706"/>
      <c r="AM28" s="708"/>
    </row>
    <row r="29" spans="1:39" ht="11.25" customHeight="1">
      <c r="A29" s="701"/>
      <c r="B29" s="703"/>
      <c r="C29" s="705"/>
      <c r="D29" s="707"/>
      <c r="E29" s="707"/>
      <c r="F29" s="707"/>
      <c r="G29" s="707"/>
      <c r="H29" s="707"/>
      <c r="I29" s="709"/>
      <c r="J29" s="114"/>
      <c r="K29" s="701"/>
      <c r="L29" s="703"/>
      <c r="M29" s="705"/>
      <c r="N29" s="707"/>
      <c r="O29" s="707"/>
      <c r="P29" s="707"/>
      <c r="Q29" s="707"/>
      <c r="R29" s="707"/>
      <c r="S29" s="709"/>
      <c r="U29" s="701"/>
      <c r="V29" s="703"/>
      <c r="W29" s="705"/>
      <c r="X29" s="707"/>
      <c r="Y29" s="707"/>
      <c r="Z29" s="707"/>
      <c r="AA29" s="707"/>
      <c r="AB29" s="707"/>
      <c r="AC29" s="709"/>
      <c r="AE29" s="701"/>
      <c r="AF29" s="703"/>
      <c r="AG29" s="705"/>
      <c r="AH29" s="707"/>
      <c r="AI29" s="707"/>
      <c r="AJ29" s="707"/>
      <c r="AK29" s="707"/>
      <c r="AL29" s="707"/>
      <c r="AM29" s="709"/>
    </row>
    <row r="30" spans="1:39" ht="11.25" customHeight="1">
      <c r="A30" s="700">
        <f>'３大会申込み入力シート'!B48</f>
        <v>12</v>
      </c>
      <c r="B30" s="702"/>
      <c r="C30" s="704"/>
      <c r="D30" s="706">
        <f>VLOOKUP(A30,'３大会申込み入力シート'!$B$37:$C$54,2)</f>
        <v>0</v>
      </c>
      <c r="E30" s="706"/>
      <c r="F30" s="706"/>
      <c r="G30" s="706"/>
      <c r="H30" s="706"/>
      <c r="I30" s="708"/>
      <c r="J30" s="114"/>
      <c r="K30" s="700">
        <f t="shared" si="0"/>
        <v>12</v>
      </c>
      <c r="L30" s="702"/>
      <c r="M30" s="704"/>
      <c r="N30" s="706">
        <f>VLOOKUP(K30,'３大会申込み入力シート'!$B$37:$C$54,2)</f>
        <v>0</v>
      </c>
      <c r="O30" s="706"/>
      <c r="P30" s="706"/>
      <c r="Q30" s="706"/>
      <c r="R30" s="706"/>
      <c r="S30" s="708"/>
      <c r="U30" s="700">
        <f t="shared" si="1"/>
        <v>12</v>
      </c>
      <c r="V30" s="702"/>
      <c r="W30" s="704"/>
      <c r="X30" s="706">
        <f>VLOOKUP(U30,'３大会申込み入力シート'!$B$37:$C$54,2)</f>
        <v>0</v>
      </c>
      <c r="Y30" s="706"/>
      <c r="Z30" s="706"/>
      <c r="AA30" s="706"/>
      <c r="AB30" s="706"/>
      <c r="AC30" s="708"/>
      <c r="AE30" s="700">
        <f t="shared" si="2"/>
        <v>12</v>
      </c>
      <c r="AF30" s="702"/>
      <c r="AG30" s="704"/>
      <c r="AH30" s="706">
        <f>VLOOKUP(AE30,'３大会申込み入力シート'!$B$37:$C$54,2)</f>
        <v>0</v>
      </c>
      <c r="AI30" s="706"/>
      <c r="AJ30" s="706"/>
      <c r="AK30" s="706"/>
      <c r="AL30" s="706"/>
      <c r="AM30" s="708"/>
    </row>
    <row r="31" spans="1:39" ht="11.25" customHeight="1">
      <c r="A31" s="701"/>
      <c r="B31" s="703"/>
      <c r="C31" s="705"/>
      <c r="D31" s="707"/>
      <c r="E31" s="707"/>
      <c r="F31" s="707"/>
      <c r="G31" s="707"/>
      <c r="H31" s="707"/>
      <c r="I31" s="709"/>
      <c r="J31" s="112"/>
      <c r="K31" s="701"/>
      <c r="L31" s="703"/>
      <c r="M31" s="705"/>
      <c r="N31" s="707"/>
      <c r="O31" s="707"/>
      <c r="P31" s="707"/>
      <c r="Q31" s="707"/>
      <c r="R31" s="707"/>
      <c r="S31" s="709"/>
      <c r="U31" s="701"/>
      <c r="V31" s="703"/>
      <c r="W31" s="705"/>
      <c r="X31" s="707"/>
      <c r="Y31" s="707"/>
      <c r="Z31" s="707"/>
      <c r="AA31" s="707"/>
      <c r="AB31" s="707"/>
      <c r="AC31" s="709"/>
      <c r="AE31" s="701"/>
      <c r="AF31" s="703"/>
      <c r="AG31" s="705"/>
      <c r="AH31" s="707"/>
      <c r="AI31" s="707"/>
      <c r="AJ31" s="707"/>
      <c r="AK31" s="707"/>
      <c r="AL31" s="707"/>
      <c r="AM31" s="709"/>
    </row>
    <row r="32" spans="1:39" ht="11.25" customHeight="1">
      <c r="A32" s="700">
        <f>'３大会申込み入力シート'!B49</f>
        <v>13</v>
      </c>
      <c r="B32" s="702"/>
      <c r="C32" s="704"/>
      <c r="D32" s="706">
        <f>VLOOKUP(A32,'３大会申込み入力シート'!$B$37:$C$54,2)</f>
        <v>0</v>
      </c>
      <c r="E32" s="706"/>
      <c r="F32" s="706"/>
      <c r="G32" s="706"/>
      <c r="H32" s="706"/>
      <c r="I32" s="708"/>
      <c r="J32" s="112"/>
      <c r="K32" s="700">
        <f t="shared" si="0"/>
        <v>13</v>
      </c>
      <c r="L32" s="702"/>
      <c r="M32" s="704"/>
      <c r="N32" s="706">
        <f>VLOOKUP(K32,'３大会申込み入力シート'!$B$37:$C$54,2)</f>
        <v>0</v>
      </c>
      <c r="O32" s="706"/>
      <c r="P32" s="706"/>
      <c r="Q32" s="706"/>
      <c r="R32" s="706"/>
      <c r="S32" s="708"/>
      <c r="U32" s="700">
        <f t="shared" si="1"/>
        <v>13</v>
      </c>
      <c r="V32" s="702"/>
      <c r="W32" s="704"/>
      <c r="X32" s="706">
        <f>VLOOKUP(U32,'３大会申込み入力シート'!$B$37:$C$54,2)</f>
        <v>0</v>
      </c>
      <c r="Y32" s="706"/>
      <c r="Z32" s="706"/>
      <c r="AA32" s="706"/>
      <c r="AB32" s="706"/>
      <c r="AC32" s="708"/>
      <c r="AE32" s="700">
        <f t="shared" si="2"/>
        <v>13</v>
      </c>
      <c r="AF32" s="702"/>
      <c r="AG32" s="704"/>
      <c r="AH32" s="706">
        <f>VLOOKUP(AE32,'３大会申込み入力シート'!$B$37:$C$54,2)</f>
        <v>0</v>
      </c>
      <c r="AI32" s="706"/>
      <c r="AJ32" s="706"/>
      <c r="AK32" s="706"/>
      <c r="AL32" s="706"/>
      <c r="AM32" s="708"/>
    </row>
    <row r="33" spans="1:39" ht="11.25" customHeight="1">
      <c r="A33" s="701"/>
      <c r="B33" s="703"/>
      <c r="C33" s="705"/>
      <c r="D33" s="707"/>
      <c r="E33" s="707"/>
      <c r="F33" s="707"/>
      <c r="G33" s="707"/>
      <c r="H33" s="707"/>
      <c r="I33" s="709"/>
      <c r="J33" s="112"/>
      <c r="K33" s="701"/>
      <c r="L33" s="703"/>
      <c r="M33" s="705"/>
      <c r="N33" s="707"/>
      <c r="O33" s="707"/>
      <c r="P33" s="707"/>
      <c r="Q33" s="707"/>
      <c r="R33" s="707"/>
      <c r="S33" s="709"/>
      <c r="U33" s="701"/>
      <c r="V33" s="703"/>
      <c r="W33" s="705"/>
      <c r="X33" s="707"/>
      <c r="Y33" s="707"/>
      <c r="Z33" s="707"/>
      <c r="AA33" s="707"/>
      <c r="AB33" s="707"/>
      <c r="AC33" s="709"/>
      <c r="AE33" s="701"/>
      <c r="AF33" s="703"/>
      <c r="AG33" s="705"/>
      <c r="AH33" s="707"/>
      <c r="AI33" s="707"/>
      <c r="AJ33" s="707"/>
      <c r="AK33" s="707"/>
      <c r="AL33" s="707"/>
      <c r="AM33" s="709"/>
    </row>
    <row r="34" spans="1:39" ht="11.25" customHeight="1">
      <c r="A34" s="700">
        <f>'３大会申込み入力シート'!B50</f>
        <v>14</v>
      </c>
      <c r="B34" s="702"/>
      <c r="C34" s="704"/>
      <c r="D34" s="706">
        <f>VLOOKUP(A34,'３大会申込み入力シート'!$B$37:$C$54,2)</f>
        <v>0</v>
      </c>
      <c r="E34" s="706"/>
      <c r="F34" s="706"/>
      <c r="G34" s="706"/>
      <c r="H34" s="706"/>
      <c r="I34" s="708"/>
      <c r="J34" s="112"/>
      <c r="K34" s="700">
        <f t="shared" si="0"/>
        <v>14</v>
      </c>
      <c r="L34" s="702"/>
      <c r="M34" s="704"/>
      <c r="N34" s="706">
        <f>VLOOKUP(K34,'３大会申込み入力シート'!$B$37:$C$54,2)</f>
        <v>0</v>
      </c>
      <c r="O34" s="706"/>
      <c r="P34" s="706"/>
      <c r="Q34" s="706"/>
      <c r="R34" s="706"/>
      <c r="S34" s="708"/>
      <c r="U34" s="700">
        <f t="shared" si="1"/>
        <v>14</v>
      </c>
      <c r="V34" s="702"/>
      <c r="W34" s="704"/>
      <c r="X34" s="706">
        <f>VLOOKUP(U34,'３大会申込み入力シート'!$B$37:$C$54,2)</f>
        <v>0</v>
      </c>
      <c r="Y34" s="706"/>
      <c r="Z34" s="706"/>
      <c r="AA34" s="706"/>
      <c r="AB34" s="706"/>
      <c r="AC34" s="708"/>
      <c r="AE34" s="700">
        <f t="shared" si="2"/>
        <v>14</v>
      </c>
      <c r="AF34" s="702"/>
      <c r="AG34" s="704"/>
      <c r="AH34" s="706">
        <f>VLOOKUP(AE34,'３大会申込み入力シート'!$B$37:$C$54,2)</f>
        <v>0</v>
      </c>
      <c r="AI34" s="706"/>
      <c r="AJ34" s="706"/>
      <c r="AK34" s="706"/>
      <c r="AL34" s="706"/>
      <c r="AM34" s="708"/>
    </row>
    <row r="35" spans="1:39" ht="11.25" customHeight="1">
      <c r="A35" s="701"/>
      <c r="B35" s="703"/>
      <c r="C35" s="705"/>
      <c r="D35" s="707"/>
      <c r="E35" s="707"/>
      <c r="F35" s="707"/>
      <c r="G35" s="707"/>
      <c r="H35" s="707"/>
      <c r="I35" s="709"/>
      <c r="J35" s="112"/>
      <c r="K35" s="701"/>
      <c r="L35" s="703"/>
      <c r="M35" s="705"/>
      <c r="N35" s="707"/>
      <c r="O35" s="707"/>
      <c r="P35" s="707"/>
      <c r="Q35" s="707"/>
      <c r="R35" s="707"/>
      <c r="S35" s="709"/>
      <c r="U35" s="701"/>
      <c r="V35" s="703"/>
      <c r="W35" s="705"/>
      <c r="X35" s="707"/>
      <c r="Y35" s="707"/>
      <c r="Z35" s="707"/>
      <c r="AA35" s="707"/>
      <c r="AB35" s="707"/>
      <c r="AC35" s="709"/>
      <c r="AE35" s="701"/>
      <c r="AF35" s="703"/>
      <c r="AG35" s="705"/>
      <c r="AH35" s="707"/>
      <c r="AI35" s="707"/>
      <c r="AJ35" s="707"/>
      <c r="AK35" s="707"/>
      <c r="AL35" s="707"/>
      <c r="AM35" s="709"/>
    </row>
    <row r="36" spans="1:39" ht="11.25" customHeight="1">
      <c r="A36" s="700">
        <f>'３大会申込み入力シート'!B51</f>
        <v>15</v>
      </c>
      <c r="B36" s="702"/>
      <c r="C36" s="704"/>
      <c r="D36" s="706">
        <f>VLOOKUP(A36,'３大会申込み入力シート'!$B$37:$C$54,2)</f>
        <v>0</v>
      </c>
      <c r="E36" s="706"/>
      <c r="F36" s="706"/>
      <c r="G36" s="706"/>
      <c r="H36" s="706"/>
      <c r="I36" s="708"/>
      <c r="J36" s="112"/>
      <c r="K36" s="700">
        <f t="shared" si="0"/>
        <v>15</v>
      </c>
      <c r="L36" s="702"/>
      <c r="M36" s="704"/>
      <c r="N36" s="706">
        <f>VLOOKUP(K36,'３大会申込み入力シート'!$B$37:$C$54,2)</f>
        <v>0</v>
      </c>
      <c r="O36" s="706"/>
      <c r="P36" s="706"/>
      <c r="Q36" s="706"/>
      <c r="R36" s="706"/>
      <c r="S36" s="708"/>
      <c r="U36" s="700">
        <f t="shared" si="1"/>
        <v>15</v>
      </c>
      <c r="V36" s="702"/>
      <c r="W36" s="704"/>
      <c r="X36" s="706">
        <f>VLOOKUP(U36,'３大会申込み入力シート'!$B$37:$C$54,2)</f>
        <v>0</v>
      </c>
      <c r="Y36" s="706"/>
      <c r="Z36" s="706"/>
      <c r="AA36" s="706"/>
      <c r="AB36" s="706"/>
      <c r="AC36" s="708"/>
      <c r="AE36" s="700">
        <f t="shared" si="2"/>
        <v>15</v>
      </c>
      <c r="AF36" s="702"/>
      <c r="AG36" s="704"/>
      <c r="AH36" s="706">
        <f>VLOOKUP(AE36,'３大会申込み入力シート'!$B$37:$C$54,2)</f>
        <v>0</v>
      </c>
      <c r="AI36" s="706"/>
      <c r="AJ36" s="706"/>
      <c r="AK36" s="706"/>
      <c r="AL36" s="706"/>
      <c r="AM36" s="708"/>
    </row>
    <row r="37" spans="1:39" ht="11.25" customHeight="1">
      <c r="A37" s="701"/>
      <c r="B37" s="703"/>
      <c r="C37" s="705"/>
      <c r="D37" s="707"/>
      <c r="E37" s="707"/>
      <c r="F37" s="707"/>
      <c r="G37" s="707"/>
      <c r="H37" s="707"/>
      <c r="I37" s="709"/>
      <c r="J37" s="112"/>
      <c r="K37" s="701"/>
      <c r="L37" s="703"/>
      <c r="M37" s="705"/>
      <c r="N37" s="707"/>
      <c r="O37" s="707"/>
      <c r="P37" s="707"/>
      <c r="Q37" s="707"/>
      <c r="R37" s="707"/>
      <c r="S37" s="709"/>
      <c r="U37" s="701"/>
      <c r="V37" s="703"/>
      <c r="W37" s="705"/>
      <c r="X37" s="707"/>
      <c r="Y37" s="707"/>
      <c r="Z37" s="707"/>
      <c r="AA37" s="707"/>
      <c r="AB37" s="707"/>
      <c r="AC37" s="709"/>
      <c r="AE37" s="701"/>
      <c r="AF37" s="703"/>
      <c r="AG37" s="705"/>
      <c r="AH37" s="707"/>
      <c r="AI37" s="707"/>
      <c r="AJ37" s="707"/>
      <c r="AK37" s="707"/>
      <c r="AL37" s="707"/>
      <c r="AM37" s="709"/>
    </row>
    <row r="38" spans="1:39" ht="11.25" customHeight="1">
      <c r="A38" s="700">
        <f>'３大会申込み入力シート'!B52</f>
        <v>16</v>
      </c>
      <c r="B38" s="702"/>
      <c r="C38" s="704"/>
      <c r="D38" s="706">
        <f>VLOOKUP(A38,'３大会申込み入力シート'!$B$37:$C$54,2)</f>
        <v>0</v>
      </c>
      <c r="E38" s="706"/>
      <c r="F38" s="706"/>
      <c r="G38" s="706"/>
      <c r="H38" s="706"/>
      <c r="I38" s="708"/>
      <c r="J38" s="112"/>
      <c r="K38" s="700">
        <f t="shared" si="0"/>
        <v>16</v>
      </c>
      <c r="L38" s="702"/>
      <c r="M38" s="704"/>
      <c r="N38" s="706">
        <f>VLOOKUP(K38,'３大会申込み入力シート'!$B$37:$C$54,2)</f>
        <v>0</v>
      </c>
      <c r="O38" s="706"/>
      <c r="P38" s="706"/>
      <c r="Q38" s="706"/>
      <c r="R38" s="706"/>
      <c r="S38" s="708"/>
      <c r="U38" s="700">
        <f t="shared" si="1"/>
        <v>16</v>
      </c>
      <c r="V38" s="702"/>
      <c r="W38" s="704"/>
      <c r="X38" s="706">
        <f>VLOOKUP(U38,'３大会申込み入力シート'!$B$37:$C$54,2)</f>
        <v>0</v>
      </c>
      <c r="Y38" s="706"/>
      <c r="Z38" s="706"/>
      <c r="AA38" s="706"/>
      <c r="AB38" s="706"/>
      <c r="AC38" s="708"/>
      <c r="AE38" s="700">
        <f t="shared" si="2"/>
        <v>16</v>
      </c>
      <c r="AF38" s="702"/>
      <c r="AG38" s="704"/>
      <c r="AH38" s="706">
        <f>VLOOKUP(AE38,'３大会申込み入力シート'!$B$37:$C$54,2)</f>
        <v>0</v>
      </c>
      <c r="AI38" s="706"/>
      <c r="AJ38" s="706"/>
      <c r="AK38" s="706"/>
      <c r="AL38" s="706"/>
      <c r="AM38" s="708"/>
    </row>
    <row r="39" spans="1:39" ht="11.25" customHeight="1">
      <c r="A39" s="701"/>
      <c r="B39" s="703"/>
      <c r="C39" s="705"/>
      <c r="D39" s="707"/>
      <c r="E39" s="707"/>
      <c r="F39" s="707"/>
      <c r="G39" s="707"/>
      <c r="H39" s="707"/>
      <c r="I39" s="709"/>
      <c r="J39" s="112"/>
      <c r="K39" s="701"/>
      <c r="L39" s="703"/>
      <c r="M39" s="705"/>
      <c r="N39" s="707"/>
      <c r="O39" s="707"/>
      <c r="P39" s="707"/>
      <c r="Q39" s="707"/>
      <c r="R39" s="707"/>
      <c r="S39" s="709"/>
      <c r="U39" s="701"/>
      <c r="V39" s="703"/>
      <c r="W39" s="705"/>
      <c r="X39" s="707"/>
      <c r="Y39" s="707"/>
      <c r="Z39" s="707"/>
      <c r="AA39" s="707"/>
      <c r="AB39" s="707"/>
      <c r="AC39" s="709"/>
      <c r="AE39" s="701"/>
      <c r="AF39" s="703"/>
      <c r="AG39" s="705"/>
      <c r="AH39" s="707"/>
      <c r="AI39" s="707"/>
      <c r="AJ39" s="707"/>
      <c r="AK39" s="707"/>
      <c r="AL39" s="707"/>
      <c r="AM39" s="709"/>
    </row>
    <row r="40" spans="1:39" ht="11.25" customHeight="1">
      <c r="A40" s="700">
        <f>'３大会申込み入力シート'!B53</f>
        <v>17</v>
      </c>
      <c r="B40" s="702"/>
      <c r="C40" s="704"/>
      <c r="D40" s="706">
        <f>VLOOKUP(A40,'３大会申込み入力シート'!$B$37:$C$54,2)</f>
        <v>0</v>
      </c>
      <c r="E40" s="706"/>
      <c r="F40" s="706"/>
      <c r="G40" s="706"/>
      <c r="H40" s="706"/>
      <c r="I40" s="708"/>
      <c r="J40" s="112"/>
      <c r="K40" s="700">
        <f t="shared" si="0"/>
        <v>17</v>
      </c>
      <c r="L40" s="702"/>
      <c r="M40" s="704"/>
      <c r="N40" s="706">
        <f>VLOOKUP(K40,'３大会申込み入力シート'!$B$37:$C$54,2)</f>
        <v>0</v>
      </c>
      <c r="O40" s="706"/>
      <c r="P40" s="706"/>
      <c r="Q40" s="706"/>
      <c r="R40" s="706"/>
      <c r="S40" s="708"/>
      <c r="U40" s="700">
        <f t="shared" si="1"/>
        <v>17</v>
      </c>
      <c r="V40" s="702"/>
      <c r="W40" s="704"/>
      <c r="X40" s="706">
        <f>VLOOKUP(U40,'３大会申込み入力シート'!$B$37:$C$54,2)</f>
        <v>0</v>
      </c>
      <c r="Y40" s="706"/>
      <c r="Z40" s="706"/>
      <c r="AA40" s="706"/>
      <c r="AB40" s="706"/>
      <c r="AC40" s="708"/>
      <c r="AE40" s="700">
        <f t="shared" si="2"/>
        <v>17</v>
      </c>
      <c r="AF40" s="702"/>
      <c r="AG40" s="704"/>
      <c r="AH40" s="706">
        <f>VLOOKUP(AE40,'３大会申込み入力シート'!$B$37:$C$54,2)</f>
        <v>0</v>
      </c>
      <c r="AI40" s="706"/>
      <c r="AJ40" s="706"/>
      <c r="AK40" s="706"/>
      <c r="AL40" s="706"/>
      <c r="AM40" s="708"/>
    </row>
    <row r="41" spans="1:39" ht="11.25" customHeight="1">
      <c r="A41" s="701"/>
      <c r="B41" s="703"/>
      <c r="C41" s="705"/>
      <c r="D41" s="707"/>
      <c r="E41" s="707"/>
      <c r="F41" s="707"/>
      <c r="G41" s="707"/>
      <c r="H41" s="707"/>
      <c r="I41" s="709"/>
      <c r="J41" s="112"/>
      <c r="K41" s="701"/>
      <c r="L41" s="703"/>
      <c r="M41" s="705"/>
      <c r="N41" s="707"/>
      <c r="O41" s="707"/>
      <c r="P41" s="707"/>
      <c r="Q41" s="707"/>
      <c r="R41" s="707"/>
      <c r="S41" s="709"/>
      <c r="U41" s="701"/>
      <c r="V41" s="703"/>
      <c r="W41" s="705"/>
      <c r="X41" s="707"/>
      <c r="Y41" s="707"/>
      <c r="Z41" s="707"/>
      <c r="AA41" s="707"/>
      <c r="AB41" s="707"/>
      <c r="AC41" s="709"/>
      <c r="AE41" s="701"/>
      <c r="AF41" s="703"/>
      <c r="AG41" s="705"/>
      <c r="AH41" s="707"/>
      <c r="AI41" s="707"/>
      <c r="AJ41" s="707"/>
      <c r="AK41" s="707"/>
      <c r="AL41" s="707"/>
      <c r="AM41" s="709"/>
    </row>
    <row r="42" spans="1:39" ht="11.25" customHeight="1">
      <c r="A42" s="700">
        <f>'３大会申込み入力シート'!B54</f>
        <v>18</v>
      </c>
      <c r="B42" s="702"/>
      <c r="C42" s="704"/>
      <c r="D42" s="706">
        <f>VLOOKUP(A42,'３大会申込み入力シート'!$B$37:$C$54,2)</f>
        <v>0</v>
      </c>
      <c r="E42" s="706"/>
      <c r="F42" s="706"/>
      <c r="G42" s="706"/>
      <c r="H42" s="706"/>
      <c r="I42" s="708"/>
      <c r="J42" s="112"/>
      <c r="K42" s="700">
        <f t="shared" si="0"/>
        <v>18</v>
      </c>
      <c r="L42" s="702"/>
      <c r="M42" s="704"/>
      <c r="N42" s="706">
        <f>VLOOKUP(K42,'３大会申込み入力シート'!$B$37:$C$54,2)</f>
        <v>0</v>
      </c>
      <c r="O42" s="706"/>
      <c r="P42" s="706"/>
      <c r="Q42" s="706"/>
      <c r="R42" s="706"/>
      <c r="S42" s="708"/>
      <c r="U42" s="700">
        <f t="shared" si="1"/>
        <v>18</v>
      </c>
      <c r="V42" s="702"/>
      <c r="W42" s="704"/>
      <c r="X42" s="706">
        <f>VLOOKUP(U42,'３大会申込み入力シート'!$B$37:$C$54,2)</f>
        <v>0</v>
      </c>
      <c r="Y42" s="706"/>
      <c r="Z42" s="706"/>
      <c r="AA42" s="706"/>
      <c r="AB42" s="706"/>
      <c r="AC42" s="708"/>
      <c r="AE42" s="700">
        <f t="shared" si="2"/>
        <v>18</v>
      </c>
      <c r="AF42" s="702"/>
      <c r="AG42" s="704"/>
      <c r="AH42" s="706">
        <f>VLOOKUP(AE42,'３大会申込み入力シート'!$B$37:$C$54,2)</f>
        <v>0</v>
      </c>
      <c r="AI42" s="706"/>
      <c r="AJ42" s="706"/>
      <c r="AK42" s="706"/>
      <c r="AL42" s="706"/>
      <c r="AM42" s="708"/>
    </row>
    <row r="43" spans="1:39" ht="11.25" customHeight="1">
      <c r="A43" s="701"/>
      <c r="B43" s="703"/>
      <c r="C43" s="705"/>
      <c r="D43" s="707"/>
      <c r="E43" s="707"/>
      <c r="F43" s="707"/>
      <c r="G43" s="707"/>
      <c r="H43" s="707"/>
      <c r="I43" s="709"/>
      <c r="J43" s="112"/>
      <c r="K43" s="701"/>
      <c r="L43" s="703"/>
      <c r="M43" s="705"/>
      <c r="N43" s="707"/>
      <c r="O43" s="707"/>
      <c r="P43" s="707"/>
      <c r="Q43" s="707"/>
      <c r="R43" s="707"/>
      <c r="S43" s="709"/>
      <c r="U43" s="701"/>
      <c r="V43" s="703"/>
      <c r="W43" s="705"/>
      <c r="X43" s="707"/>
      <c r="Y43" s="707"/>
      <c r="Z43" s="707"/>
      <c r="AA43" s="707"/>
      <c r="AB43" s="707"/>
      <c r="AC43" s="709"/>
      <c r="AE43" s="701"/>
      <c r="AF43" s="703"/>
      <c r="AG43" s="705"/>
      <c r="AH43" s="707"/>
      <c r="AI43" s="707"/>
      <c r="AJ43" s="707"/>
      <c r="AK43" s="707"/>
      <c r="AL43" s="707"/>
      <c r="AM43" s="709"/>
    </row>
    <row r="44" spans="1:39" ht="11.25" customHeight="1">
      <c r="A44" s="696" t="s">
        <v>1048</v>
      </c>
      <c r="B44" s="682"/>
      <c r="C44" s="682"/>
      <c r="D44" s="682"/>
      <c r="E44" s="682"/>
      <c r="F44" s="682"/>
      <c r="G44" s="682"/>
      <c r="H44" s="682"/>
      <c r="I44" s="697"/>
      <c r="J44" s="115"/>
      <c r="K44" s="696" t="s">
        <v>1048</v>
      </c>
      <c r="L44" s="682"/>
      <c r="M44" s="682"/>
      <c r="N44" s="682"/>
      <c r="O44" s="682"/>
      <c r="P44" s="682"/>
      <c r="Q44" s="682"/>
      <c r="R44" s="682"/>
      <c r="S44" s="697"/>
      <c r="U44" s="696" t="s">
        <v>1048</v>
      </c>
      <c r="V44" s="682"/>
      <c r="W44" s="682"/>
      <c r="X44" s="682"/>
      <c r="Y44" s="682"/>
      <c r="Z44" s="682"/>
      <c r="AA44" s="682"/>
      <c r="AB44" s="682"/>
      <c r="AC44" s="697"/>
      <c r="AE44" s="696" t="s">
        <v>1048</v>
      </c>
      <c r="AF44" s="682"/>
      <c r="AG44" s="682"/>
      <c r="AH44" s="682"/>
      <c r="AI44" s="682"/>
      <c r="AJ44" s="682"/>
      <c r="AK44" s="682"/>
      <c r="AL44" s="682"/>
      <c r="AM44" s="697"/>
    </row>
    <row r="45" spans="1:39" ht="11.25" customHeight="1">
      <c r="A45" s="698"/>
      <c r="B45" s="688"/>
      <c r="C45" s="688"/>
      <c r="D45" s="688"/>
      <c r="E45" s="688"/>
      <c r="F45" s="688"/>
      <c r="G45" s="688"/>
      <c r="H45" s="688"/>
      <c r="I45" s="699"/>
      <c r="J45" s="115"/>
      <c r="K45" s="698"/>
      <c r="L45" s="688"/>
      <c r="M45" s="688"/>
      <c r="N45" s="688"/>
      <c r="O45" s="688"/>
      <c r="P45" s="688"/>
      <c r="Q45" s="688"/>
      <c r="R45" s="688"/>
      <c r="S45" s="699"/>
      <c r="U45" s="698"/>
      <c r="V45" s="688"/>
      <c r="W45" s="688"/>
      <c r="X45" s="688"/>
      <c r="Y45" s="688"/>
      <c r="Z45" s="688"/>
      <c r="AA45" s="688"/>
      <c r="AB45" s="688"/>
      <c r="AC45" s="699"/>
      <c r="AE45" s="698"/>
      <c r="AF45" s="688"/>
      <c r="AG45" s="688"/>
      <c r="AH45" s="688"/>
      <c r="AI45" s="688"/>
      <c r="AJ45" s="688"/>
      <c r="AK45" s="688"/>
      <c r="AL45" s="688"/>
      <c r="AM45" s="699"/>
    </row>
    <row r="46" spans="1:39" ht="11.25" customHeight="1">
      <c r="A46" s="710"/>
      <c r="B46" s="711"/>
      <c r="C46" s="714"/>
      <c r="D46" s="692" t="str">
        <f>IF(A46="","",(VLOOKUP(A46,'３大会申込み入力シート'!$B$37:$C$54,2)))</f>
        <v/>
      </c>
      <c r="E46" s="692"/>
      <c r="F46" s="692"/>
      <c r="G46" s="692"/>
      <c r="H46" s="692"/>
      <c r="I46" s="694"/>
      <c r="J46" s="318"/>
      <c r="K46" s="710"/>
      <c r="L46" s="711"/>
      <c r="M46" s="714"/>
      <c r="N46" s="692" t="str">
        <f>IF(K46="","",(VLOOKUP(K46,'３大会申込み入力シート'!$B$37:$C$54,2)))</f>
        <v/>
      </c>
      <c r="O46" s="692"/>
      <c r="P46" s="692"/>
      <c r="Q46" s="692"/>
      <c r="R46" s="692"/>
      <c r="S46" s="694"/>
      <c r="T46" s="319"/>
      <c r="U46" s="710"/>
      <c r="V46" s="711"/>
      <c r="W46" s="714"/>
      <c r="X46" s="692" t="str">
        <f>IF(U46="","",(VLOOKUP(U46,'３大会申込み入力シート'!$B$37:$C$54,2)))</f>
        <v/>
      </c>
      <c r="Y46" s="692"/>
      <c r="Z46" s="692"/>
      <c r="AA46" s="692"/>
      <c r="AB46" s="692"/>
      <c r="AC46" s="694"/>
      <c r="AD46" s="320"/>
      <c r="AE46" s="710"/>
      <c r="AF46" s="711"/>
      <c r="AG46" s="714"/>
      <c r="AH46" s="692" t="str">
        <f>IF(AE46="","",(VLOOKUP(AE46,'３大会申込み入力シート'!$B$37:$C$54,2)))</f>
        <v/>
      </c>
      <c r="AI46" s="692"/>
      <c r="AJ46" s="692"/>
      <c r="AK46" s="692"/>
      <c r="AL46" s="692"/>
      <c r="AM46" s="694"/>
    </row>
    <row r="47" spans="1:39" ht="11.25" customHeight="1">
      <c r="A47" s="712"/>
      <c r="B47" s="713"/>
      <c r="C47" s="715"/>
      <c r="D47" s="693"/>
      <c r="E47" s="693"/>
      <c r="F47" s="693"/>
      <c r="G47" s="693"/>
      <c r="H47" s="693"/>
      <c r="I47" s="695"/>
      <c r="J47" s="318"/>
      <c r="K47" s="712"/>
      <c r="L47" s="713"/>
      <c r="M47" s="715"/>
      <c r="N47" s="693"/>
      <c r="O47" s="693"/>
      <c r="P47" s="693"/>
      <c r="Q47" s="693"/>
      <c r="R47" s="693"/>
      <c r="S47" s="695"/>
      <c r="T47" s="319"/>
      <c r="U47" s="712"/>
      <c r="V47" s="713"/>
      <c r="W47" s="715"/>
      <c r="X47" s="693"/>
      <c r="Y47" s="693"/>
      <c r="Z47" s="693"/>
      <c r="AA47" s="693"/>
      <c r="AB47" s="693"/>
      <c r="AC47" s="695"/>
      <c r="AD47" s="320"/>
      <c r="AE47" s="712"/>
      <c r="AF47" s="713"/>
      <c r="AG47" s="715"/>
      <c r="AH47" s="693"/>
      <c r="AI47" s="693"/>
      <c r="AJ47" s="693"/>
      <c r="AK47" s="693"/>
      <c r="AL47" s="693"/>
      <c r="AM47" s="695"/>
    </row>
    <row r="48" spans="1:39" ht="11.25" customHeight="1">
      <c r="A48" s="710"/>
      <c r="B48" s="711"/>
      <c r="C48" s="714"/>
      <c r="D48" s="692" t="str">
        <f>IF(A48="","",(VLOOKUP(A48,'３大会申込み入力シート'!$B$37:$C$54,2)))</f>
        <v/>
      </c>
      <c r="E48" s="692"/>
      <c r="F48" s="692"/>
      <c r="G48" s="692"/>
      <c r="H48" s="692"/>
      <c r="I48" s="694"/>
      <c r="J48" s="318"/>
      <c r="K48" s="710"/>
      <c r="L48" s="711"/>
      <c r="M48" s="714"/>
      <c r="N48" s="692" t="str">
        <f>IF(K48="","",(VLOOKUP(K48,'３大会申込み入力シート'!$B$37:$C$54,2)))</f>
        <v/>
      </c>
      <c r="O48" s="692"/>
      <c r="P48" s="692"/>
      <c r="Q48" s="692"/>
      <c r="R48" s="692"/>
      <c r="S48" s="694"/>
      <c r="T48" s="319"/>
      <c r="U48" s="710"/>
      <c r="V48" s="711"/>
      <c r="W48" s="714"/>
      <c r="X48" s="692" t="str">
        <f>IF(U48="","",(VLOOKUP(U48,'３大会申込み入力シート'!$B$37:$C$54,2)))</f>
        <v/>
      </c>
      <c r="Y48" s="692"/>
      <c r="Z48" s="692"/>
      <c r="AA48" s="692"/>
      <c r="AB48" s="692"/>
      <c r="AC48" s="694"/>
      <c r="AD48" s="320"/>
      <c r="AE48" s="710"/>
      <c r="AF48" s="711"/>
      <c r="AG48" s="714"/>
      <c r="AH48" s="692" t="str">
        <f>IF(AE48="","",(VLOOKUP(AE48,'３大会申込み入力シート'!$B$37:$C$54,2)))</f>
        <v/>
      </c>
      <c r="AI48" s="692"/>
      <c r="AJ48" s="692"/>
      <c r="AK48" s="692"/>
      <c r="AL48" s="692"/>
      <c r="AM48" s="694"/>
    </row>
    <row r="49" spans="1:39" ht="11.25" customHeight="1" thickBot="1">
      <c r="A49" s="712"/>
      <c r="B49" s="713"/>
      <c r="C49" s="715"/>
      <c r="D49" s="693"/>
      <c r="E49" s="693"/>
      <c r="F49" s="693"/>
      <c r="G49" s="693"/>
      <c r="H49" s="693"/>
      <c r="I49" s="695"/>
      <c r="J49" s="318"/>
      <c r="K49" s="712"/>
      <c r="L49" s="713"/>
      <c r="M49" s="715"/>
      <c r="N49" s="693"/>
      <c r="O49" s="693"/>
      <c r="P49" s="693"/>
      <c r="Q49" s="693"/>
      <c r="R49" s="693"/>
      <c r="S49" s="695"/>
      <c r="T49" s="319"/>
      <c r="U49" s="712"/>
      <c r="V49" s="713"/>
      <c r="W49" s="715"/>
      <c r="X49" s="693"/>
      <c r="Y49" s="693"/>
      <c r="Z49" s="693"/>
      <c r="AA49" s="693"/>
      <c r="AB49" s="693"/>
      <c r="AC49" s="695"/>
      <c r="AD49" s="320"/>
      <c r="AE49" s="712"/>
      <c r="AF49" s="713"/>
      <c r="AG49" s="715"/>
      <c r="AH49" s="693"/>
      <c r="AI49" s="693"/>
      <c r="AJ49" s="693"/>
      <c r="AK49" s="693"/>
      <c r="AL49" s="693"/>
      <c r="AM49" s="695"/>
    </row>
    <row r="50" spans="1:39" ht="11.25" customHeight="1">
      <c r="A50" s="116"/>
      <c r="B50" s="117"/>
      <c r="C50" s="118"/>
      <c r="D50" s="119"/>
      <c r="E50" s="119"/>
      <c r="F50" s="119"/>
      <c r="G50" s="119"/>
      <c r="H50" s="119"/>
      <c r="I50" s="118"/>
      <c r="J50" s="120"/>
      <c r="K50" s="116"/>
      <c r="L50" s="117"/>
      <c r="M50" s="118"/>
      <c r="N50" s="119"/>
      <c r="O50" s="119"/>
      <c r="P50" s="119"/>
      <c r="Q50" s="119"/>
      <c r="R50" s="119"/>
      <c r="S50" s="118"/>
      <c r="U50" s="116"/>
      <c r="V50" s="117"/>
      <c r="W50" s="118"/>
      <c r="X50" s="119"/>
      <c r="Y50" s="119"/>
      <c r="Z50" s="119"/>
      <c r="AA50" s="119"/>
      <c r="AB50" s="119"/>
      <c r="AC50" s="118"/>
      <c r="AE50" s="116"/>
      <c r="AF50" s="117"/>
      <c r="AG50" s="118"/>
      <c r="AH50" s="119"/>
      <c r="AI50" s="119"/>
      <c r="AJ50" s="119"/>
      <c r="AK50" s="119"/>
      <c r="AL50" s="119"/>
      <c r="AM50" s="118"/>
    </row>
    <row r="51" spans="1:39" ht="6" customHeight="1" thickBot="1">
      <c r="M51" s="111" t="s">
        <v>1041</v>
      </c>
    </row>
    <row r="52" spans="1:39" ht="11.25" customHeight="1">
      <c r="A52" s="717"/>
      <c r="B52" s="718"/>
      <c r="C52" s="723" t="str">
        <f>'１チーム情報入力シート'!$E$11</f>
        <v/>
      </c>
      <c r="D52" s="723"/>
      <c r="E52" s="723"/>
      <c r="F52" s="723"/>
      <c r="G52" s="723"/>
      <c r="H52" s="726" t="s">
        <v>1214</v>
      </c>
      <c r="I52" s="727"/>
      <c r="J52" s="110"/>
      <c r="K52" s="717"/>
      <c r="L52" s="718"/>
      <c r="M52" s="723" t="str">
        <f>'１チーム情報入力シート'!$E$11</f>
        <v/>
      </c>
      <c r="N52" s="723"/>
      <c r="O52" s="723"/>
      <c r="P52" s="723"/>
      <c r="Q52" s="723"/>
      <c r="R52" s="726" t="s">
        <v>1214</v>
      </c>
      <c r="S52" s="727"/>
      <c r="U52" s="681" t="str">
        <f>'１チーム情報入力シート'!$B$10</f>
        <v/>
      </c>
      <c r="V52" s="682"/>
      <c r="W52" s="682"/>
      <c r="X52" s="682"/>
      <c r="Y52" s="682"/>
      <c r="Z52" s="682"/>
      <c r="AA52" s="682"/>
      <c r="AB52" s="682"/>
      <c r="AC52" s="682"/>
      <c r="AD52" s="682"/>
      <c r="AE52" s="682"/>
      <c r="AF52" s="682"/>
      <c r="AG52" s="682"/>
      <c r="AH52" s="682"/>
      <c r="AI52" s="682"/>
      <c r="AJ52" s="682"/>
      <c r="AK52" s="682"/>
      <c r="AL52" s="682"/>
      <c r="AM52" s="683"/>
    </row>
    <row r="53" spans="1:39" ht="11.25" customHeight="1">
      <c r="A53" s="719"/>
      <c r="B53" s="720"/>
      <c r="C53" s="724"/>
      <c r="D53" s="724"/>
      <c r="E53" s="724"/>
      <c r="F53" s="724"/>
      <c r="G53" s="724"/>
      <c r="H53" s="728"/>
      <c r="I53" s="729"/>
      <c r="J53" s="110"/>
      <c r="K53" s="719"/>
      <c r="L53" s="720"/>
      <c r="M53" s="724"/>
      <c r="N53" s="724"/>
      <c r="O53" s="724"/>
      <c r="P53" s="724"/>
      <c r="Q53" s="724"/>
      <c r="R53" s="728"/>
      <c r="S53" s="729"/>
      <c r="U53" s="684"/>
      <c r="V53" s="685"/>
      <c r="W53" s="685"/>
      <c r="X53" s="685"/>
      <c r="Y53" s="685"/>
      <c r="Z53" s="685"/>
      <c r="AA53" s="685"/>
      <c r="AB53" s="685"/>
      <c r="AC53" s="685"/>
      <c r="AD53" s="685"/>
      <c r="AE53" s="685"/>
      <c r="AF53" s="685"/>
      <c r="AG53" s="685"/>
      <c r="AH53" s="685"/>
      <c r="AI53" s="685"/>
      <c r="AJ53" s="685"/>
      <c r="AK53" s="685"/>
      <c r="AL53" s="685"/>
      <c r="AM53" s="686"/>
    </row>
    <row r="54" spans="1:39" ht="11.25" customHeight="1" thickBot="1">
      <c r="A54" s="721"/>
      <c r="B54" s="722"/>
      <c r="C54" s="725"/>
      <c r="D54" s="725"/>
      <c r="E54" s="725"/>
      <c r="F54" s="725"/>
      <c r="G54" s="725"/>
      <c r="H54" s="730"/>
      <c r="I54" s="731"/>
      <c r="J54" s="112"/>
      <c r="K54" s="721"/>
      <c r="L54" s="722"/>
      <c r="M54" s="725"/>
      <c r="N54" s="725"/>
      <c r="O54" s="725"/>
      <c r="P54" s="725"/>
      <c r="Q54" s="725"/>
      <c r="R54" s="730"/>
      <c r="S54" s="731"/>
      <c r="U54" s="687"/>
      <c r="V54" s="688"/>
      <c r="W54" s="688"/>
      <c r="X54" s="688"/>
      <c r="Y54" s="688"/>
      <c r="Z54" s="688"/>
      <c r="AA54" s="688"/>
      <c r="AB54" s="688"/>
      <c r="AC54" s="688"/>
      <c r="AD54" s="688"/>
      <c r="AE54" s="688"/>
      <c r="AF54" s="688"/>
      <c r="AG54" s="688"/>
      <c r="AH54" s="688"/>
      <c r="AI54" s="688"/>
      <c r="AJ54" s="688"/>
      <c r="AK54" s="688"/>
      <c r="AL54" s="688"/>
      <c r="AM54" s="689"/>
    </row>
    <row r="55" spans="1:39" ht="11.25" customHeight="1">
      <c r="A55" s="732" t="s">
        <v>0</v>
      </c>
      <c r="B55" s="733"/>
      <c r="C55" s="736" t="s">
        <v>1047</v>
      </c>
      <c r="D55" s="737"/>
      <c r="E55" s="737"/>
      <c r="F55" s="737"/>
      <c r="G55" s="737"/>
      <c r="H55" s="737"/>
      <c r="I55" s="738"/>
      <c r="J55" s="113"/>
      <c r="K55" s="732" t="s">
        <v>0</v>
      </c>
      <c r="L55" s="733"/>
      <c r="M55" s="736" t="s">
        <v>1047</v>
      </c>
      <c r="N55" s="737"/>
      <c r="O55" s="737"/>
      <c r="P55" s="737"/>
      <c r="Q55" s="737"/>
      <c r="R55" s="737"/>
      <c r="S55" s="738"/>
      <c r="U55" s="691" t="s">
        <v>1010</v>
      </c>
      <c r="V55" s="691"/>
      <c r="W55" s="691" t="str">
        <f>'３大会申込み入力シート'!$C$21&amp;""</f>
        <v/>
      </c>
      <c r="X55" s="691"/>
      <c r="Y55" s="691"/>
      <c r="Z55" s="691"/>
      <c r="AA55" s="691"/>
      <c r="AB55" s="691"/>
      <c r="AC55" s="691"/>
      <c r="AD55" s="691" t="s">
        <v>1012</v>
      </c>
      <c r="AE55" s="691"/>
      <c r="AF55" s="691"/>
      <c r="AG55" s="681" t="str">
        <f>'３大会申込み入力シート'!$C$34 &amp; ""</f>
        <v>0</v>
      </c>
      <c r="AH55" s="682"/>
      <c r="AI55" s="682"/>
      <c r="AJ55" s="682"/>
      <c r="AK55" s="682"/>
      <c r="AL55" s="682"/>
      <c r="AM55" s="683"/>
    </row>
    <row r="56" spans="1:39" ht="11.25" customHeight="1">
      <c r="A56" s="734"/>
      <c r="B56" s="735"/>
      <c r="C56" s="739"/>
      <c r="D56" s="740"/>
      <c r="E56" s="740"/>
      <c r="F56" s="740"/>
      <c r="G56" s="740"/>
      <c r="H56" s="740"/>
      <c r="I56" s="741"/>
      <c r="J56" s="113"/>
      <c r="K56" s="734"/>
      <c r="L56" s="735"/>
      <c r="M56" s="739"/>
      <c r="N56" s="740"/>
      <c r="O56" s="740"/>
      <c r="P56" s="740"/>
      <c r="Q56" s="740"/>
      <c r="R56" s="740"/>
      <c r="S56" s="741"/>
      <c r="U56" s="691"/>
      <c r="V56" s="691"/>
      <c r="W56" s="691"/>
      <c r="X56" s="691"/>
      <c r="Y56" s="691"/>
      <c r="Z56" s="691"/>
      <c r="AA56" s="691"/>
      <c r="AB56" s="691"/>
      <c r="AC56" s="691"/>
      <c r="AD56" s="691"/>
      <c r="AE56" s="691"/>
      <c r="AF56" s="691"/>
      <c r="AG56" s="687"/>
      <c r="AH56" s="688"/>
      <c r="AI56" s="688"/>
      <c r="AJ56" s="688"/>
      <c r="AK56" s="688"/>
      <c r="AL56" s="688"/>
      <c r="AM56" s="689"/>
    </row>
    <row r="57" spans="1:39" ht="11.25" customHeight="1">
      <c r="A57" s="742" t="str">
        <f t="shared" ref="A57:A91" si="3">A8</f>
        <v>①</v>
      </c>
      <c r="B57" s="702"/>
      <c r="C57" s="704"/>
      <c r="D57" s="706">
        <f>VLOOKUP(A57,'３大会申込み入力シート'!$B$37:$C$54,2)</f>
        <v>0</v>
      </c>
      <c r="E57" s="706"/>
      <c r="F57" s="706"/>
      <c r="G57" s="706"/>
      <c r="H57" s="706"/>
      <c r="I57" s="708"/>
      <c r="J57" s="112"/>
      <c r="K57" s="700" t="str">
        <f t="shared" ref="K57:K91" si="4">A8</f>
        <v>①</v>
      </c>
      <c r="L57" s="702"/>
      <c r="M57" s="704"/>
      <c r="N57" s="706">
        <f>VLOOKUP(K57,'３大会申込み入力シート'!$B$37:$C$54,2)</f>
        <v>0</v>
      </c>
      <c r="O57" s="706"/>
      <c r="P57" s="706"/>
      <c r="Q57" s="706"/>
      <c r="R57" s="706"/>
      <c r="S57" s="708"/>
      <c r="AD57" s="111"/>
    </row>
    <row r="58" spans="1:39" ht="11.25" customHeight="1">
      <c r="A58" s="743"/>
      <c r="B58" s="703"/>
      <c r="C58" s="705"/>
      <c r="D58" s="707"/>
      <c r="E58" s="707"/>
      <c r="F58" s="707"/>
      <c r="G58" s="707"/>
      <c r="H58" s="707"/>
      <c r="I58" s="709"/>
      <c r="J58" s="114"/>
      <c r="K58" s="701"/>
      <c r="L58" s="703"/>
      <c r="M58" s="705"/>
      <c r="N58" s="707"/>
      <c r="O58" s="707"/>
      <c r="P58" s="707"/>
      <c r="Q58" s="707"/>
      <c r="R58" s="707"/>
      <c r="S58" s="709"/>
      <c r="U58" s="1"/>
      <c r="V58" s="1"/>
      <c r="W58" s="1"/>
      <c r="X58" s="1"/>
      <c r="Y58" s="1"/>
      <c r="Z58" s="1"/>
      <c r="AA58" s="1"/>
      <c r="AB58" s="1"/>
      <c r="AC58" s="1"/>
      <c r="AE58" s="1"/>
      <c r="AF58" s="1"/>
      <c r="AG58" s="1"/>
      <c r="AH58" s="1"/>
      <c r="AI58" s="1"/>
      <c r="AJ58" s="1"/>
      <c r="AK58" s="1"/>
      <c r="AL58" s="1"/>
      <c r="AM58" s="1"/>
    </row>
    <row r="59" spans="1:39" ht="11.25" customHeight="1">
      <c r="A59" s="742">
        <f t="shared" si="3"/>
        <v>2</v>
      </c>
      <c r="B59" s="702"/>
      <c r="C59" s="704"/>
      <c r="D59" s="706">
        <f>VLOOKUP(A59,'３大会申込み入力シート'!$B$37:$C$54,2)</f>
        <v>0</v>
      </c>
      <c r="E59" s="706"/>
      <c r="F59" s="706"/>
      <c r="G59" s="706"/>
      <c r="H59" s="706"/>
      <c r="I59" s="708"/>
      <c r="J59" s="114"/>
      <c r="K59" s="700">
        <f t="shared" si="4"/>
        <v>2</v>
      </c>
      <c r="L59" s="702"/>
      <c r="M59" s="704"/>
      <c r="N59" s="706">
        <f>VLOOKUP(K59,'３大会申込み入力シート'!$B$37:$C$54,2)</f>
        <v>0</v>
      </c>
      <c r="O59" s="706"/>
      <c r="P59" s="706"/>
      <c r="Q59" s="706"/>
      <c r="R59" s="706"/>
      <c r="S59" s="708"/>
      <c r="U59" s="1"/>
      <c r="V59" s="1"/>
      <c r="W59" s="1"/>
      <c r="X59" s="1"/>
      <c r="Y59" s="1"/>
      <c r="Z59" s="1"/>
      <c r="AA59" s="1"/>
      <c r="AB59" s="1"/>
      <c r="AC59" s="1"/>
      <c r="AE59" s="1"/>
      <c r="AF59" s="1"/>
      <c r="AG59" s="1"/>
      <c r="AH59" s="1"/>
      <c r="AI59" s="1"/>
      <c r="AJ59" s="1"/>
      <c r="AK59" s="1"/>
      <c r="AL59" s="1"/>
      <c r="AM59" s="1"/>
    </row>
    <row r="60" spans="1:39" ht="11.25" customHeight="1">
      <c r="A60" s="743"/>
      <c r="B60" s="703"/>
      <c r="C60" s="705"/>
      <c r="D60" s="707"/>
      <c r="E60" s="707"/>
      <c r="F60" s="707"/>
      <c r="G60" s="707"/>
      <c r="H60" s="707"/>
      <c r="I60" s="709"/>
      <c r="J60" s="112"/>
      <c r="K60" s="701"/>
      <c r="L60" s="703"/>
      <c r="M60" s="705"/>
      <c r="N60" s="707"/>
      <c r="O60" s="707"/>
      <c r="P60" s="707"/>
      <c r="Q60" s="707"/>
      <c r="R60" s="707"/>
      <c r="S60" s="709"/>
      <c r="U60" s="1"/>
      <c r="V60" s="1"/>
      <c r="W60" s="1"/>
      <c r="X60" s="1"/>
      <c r="Y60" s="1"/>
      <c r="Z60" s="1"/>
      <c r="AA60" s="1"/>
      <c r="AB60" s="1"/>
      <c r="AC60" s="1"/>
      <c r="AE60" s="1"/>
      <c r="AF60" s="1"/>
      <c r="AG60" s="1"/>
      <c r="AH60" s="1"/>
      <c r="AI60" s="1"/>
      <c r="AJ60" s="1"/>
      <c r="AK60" s="1"/>
      <c r="AL60" s="1"/>
      <c r="AM60" s="1"/>
    </row>
    <row r="61" spans="1:39" ht="11.25" customHeight="1">
      <c r="A61" s="742">
        <f t="shared" si="3"/>
        <v>3</v>
      </c>
      <c r="B61" s="702"/>
      <c r="C61" s="704"/>
      <c r="D61" s="706">
        <f>VLOOKUP(A61,'３大会申込み入力シート'!$B$37:$C$54,2)</f>
        <v>0</v>
      </c>
      <c r="E61" s="706"/>
      <c r="F61" s="706"/>
      <c r="G61" s="706"/>
      <c r="H61" s="706"/>
      <c r="I61" s="708"/>
      <c r="J61" s="112"/>
      <c r="K61" s="700">
        <f t="shared" si="4"/>
        <v>3</v>
      </c>
      <c r="L61" s="702"/>
      <c r="M61" s="704"/>
      <c r="N61" s="706">
        <f>VLOOKUP(K61,'３大会申込み入力シート'!$B$37:$C$54,2)</f>
        <v>0</v>
      </c>
      <c r="O61" s="706"/>
      <c r="P61" s="706"/>
      <c r="Q61" s="706"/>
      <c r="R61" s="706"/>
      <c r="S61" s="708"/>
      <c r="U61" s="1"/>
      <c r="V61" s="1"/>
      <c r="W61" s="1"/>
      <c r="X61" s="1"/>
      <c r="Y61" s="1"/>
      <c r="Z61" s="1"/>
      <c r="AA61" s="1"/>
      <c r="AB61" s="1"/>
      <c r="AC61" s="1"/>
      <c r="AE61" s="1"/>
      <c r="AF61" s="1"/>
      <c r="AG61" s="1"/>
      <c r="AH61" s="1"/>
      <c r="AI61" s="1"/>
      <c r="AJ61" s="1"/>
      <c r="AK61" s="1"/>
      <c r="AL61" s="1"/>
      <c r="AM61" s="1"/>
    </row>
    <row r="62" spans="1:39" ht="11.25" customHeight="1">
      <c r="A62" s="743"/>
      <c r="B62" s="703"/>
      <c r="C62" s="705"/>
      <c r="D62" s="707"/>
      <c r="E62" s="707"/>
      <c r="F62" s="707"/>
      <c r="G62" s="707"/>
      <c r="H62" s="707"/>
      <c r="I62" s="709"/>
      <c r="J62" s="112"/>
      <c r="K62" s="701"/>
      <c r="L62" s="703"/>
      <c r="M62" s="705"/>
      <c r="N62" s="707"/>
      <c r="O62" s="707"/>
      <c r="P62" s="707"/>
      <c r="Q62" s="707"/>
      <c r="R62" s="707"/>
      <c r="S62" s="709"/>
      <c r="U62" s="1"/>
      <c r="V62" s="1"/>
      <c r="W62" s="1"/>
      <c r="X62" s="1"/>
      <c r="Y62" s="1"/>
      <c r="Z62" s="1"/>
      <c r="AA62" s="1"/>
      <c r="AB62" s="1"/>
      <c r="AC62" s="1"/>
      <c r="AE62" s="1"/>
      <c r="AF62" s="1"/>
      <c r="AG62" s="1"/>
      <c r="AH62" s="1"/>
      <c r="AI62" s="1"/>
      <c r="AJ62" s="1"/>
      <c r="AK62" s="1"/>
      <c r="AL62" s="1"/>
      <c r="AM62" s="1"/>
    </row>
    <row r="63" spans="1:39" ht="11.25" customHeight="1">
      <c r="A63" s="742">
        <f t="shared" si="3"/>
        <v>4</v>
      </c>
      <c r="B63" s="702"/>
      <c r="C63" s="704"/>
      <c r="D63" s="706">
        <f>VLOOKUP(A63,'３大会申込み入力シート'!$B$37:$C$54,2)</f>
        <v>0</v>
      </c>
      <c r="E63" s="706"/>
      <c r="F63" s="706"/>
      <c r="G63" s="706"/>
      <c r="H63" s="706"/>
      <c r="I63" s="708"/>
      <c r="J63" s="112"/>
      <c r="K63" s="700">
        <f t="shared" si="4"/>
        <v>4</v>
      </c>
      <c r="L63" s="702"/>
      <c r="M63" s="704"/>
      <c r="N63" s="706">
        <f>VLOOKUP(K63,'３大会申込み入力シート'!$B$37:$C$54,2)</f>
        <v>0</v>
      </c>
      <c r="O63" s="706"/>
      <c r="P63" s="706"/>
      <c r="Q63" s="706"/>
      <c r="R63" s="706"/>
      <c r="S63" s="708"/>
      <c r="U63" s="1"/>
      <c r="V63" s="1"/>
      <c r="W63" s="1"/>
      <c r="X63" s="1"/>
      <c r="Y63" s="1"/>
      <c r="Z63" s="1"/>
      <c r="AA63" s="1"/>
      <c r="AB63" s="1"/>
      <c r="AC63" s="1"/>
      <c r="AE63" s="1"/>
      <c r="AF63" s="1"/>
      <c r="AG63" s="1"/>
      <c r="AH63" s="1"/>
      <c r="AI63" s="1"/>
      <c r="AJ63" s="1"/>
      <c r="AK63" s="1"/>
      <c r="AL63" s="1"/>
      <c r="AM63" s="1"/>
    </row>
    <row r="64" spans="1:39" ht="11.25" customHeight="1">
      <c r="A64" s="743"/>
      <c r="B64" s="703"/>
      <c r="C64" s="705"/>
      <c r="D64" s="707"/>
      <c r="E64" s="707"/>
      <c r="F64" s="707"/>
      <c r="G64" s="707"/>
      <c r="H64" s="707"/>
      <c r="I64" s="709"/>
      <c r="J64" s="112"/>
      <c r="K64" s="701"/>
      <c r="L64" s="703"/>
      <c r="M64" s="705"/>
      <c r="N64" s="707"/>
      <c r="O64" s="707"/>
      <c r="P64" s="707"/>
      <c r="Q64" s="707"/>
      <c r="R64" s="707"/>
      <c r="S64" s="709"/>
      <c r="U64" s="690" t="s">
        <v>1052</v>
      </c>
      <c r="V64" s="690"/>
      <c r="W64" s="690"/>
      <c r="X64" s="690"/>
      <c r="Y64" s="690"/>
      <c r="Z64" s="690"/>
      <c r="AA64" s="690"/>
      <c r="AB64" s="690"/>
      <c r="AC64" s="690"/>
      <c r="AD64" s="690"/>
      <c r="AE64" s="690"/>
      <c r="AF64" s="690"/>
      <c r="AG64" s="690"/>
      <c r="AH64" s="690"/>
      <c r="AI64" s="690"/>
      <c r="AJ64" s="690"/>
      <c r="AK64" s="690"/>
      <c r="AL64" s="690"/>
      <c r="AM64" s="690"/>
    </row>
    <row r="65" spans="1:39" ht="11.25" customHeight="1">
      <c r="A65" s="742">
        <f t="shared" si="3"/>
        <v>5</v>
      </c>
      <c r="B65" s="702"/>
      <c r="C65" s="704"/>
      <c r="D65" s="706">
        <f>VLOOKUP(A65,'３大会申込み入力シート'!$B$37:$C$54,2)</f>
        <v>0</v>
      </c>
      <c r="E65" s="706"/>
      <c r="F65" s="706"/>
      <c r="G65" s="706"/>
      <c r="H65" s="706"/>
      <c r="I65" s="708"/>
      <c r="J65" s="112"/>
      <c r="K65" s="700">
        <f t="shared" si="4"/>
        <v>5</v>
      </c>
      <c r="L65" s="702"/>
      <c r="M65" s="704"/>
      <c r="N65" s="706">
        <f>VLOOKUP(K65,'３大会申込み入力シート'!$B$37:$C$54,2)</f>
        <v>0</v>
      </c>
      <c r="O65" s="706"/>
      <c r="P65" s="706"/>
      <c r="Q65" s="706"/>
      <c r="R65" s="706"/>
      <c r="S65" s="708"/>
      <c r="U65" s="690"/>
      <c r="V65" s="690"/>
      <c r="W65" s="690"/>
      <c r="X65" s="690"/>
      <c r="Y65" s="690"/>
      <c r="Z65" s="690"/>
      <c r="AA65" s="690"/>
      <c r="AB65" s="690"/>
      <c r="AC65" s="690"/>
      <c r="AD65" s="690"/>
      <c r="AE65" s="690"/>
      <c r="AF65" s="690"/>
      <c r="AG65" s="690"/>
      <c r="AH65" s="690"/>
      <c r="AI65" s="690"/>
      <c r="AJ65" s="690"/>
      <c r="AK65" s="690"/>
      <c r="AL65" s="690"/>
      <c r="AM65" s="690"/>
    </row>
    <row r="66" spans="1:39" ht="11.25" customHeight="1">
      <c r="A66" s="743"/>
      <c r="B66" s="703"/>
      <c r="C66" s="705"/>
      <c r="D66" s="707"/>
      <c r="E66" s="707"/>
      <c r="F66" s="707"/>
      <c r="G66" s="707"/>
      <c r="H66" s="707"/>
      <c r="I66" s="709"/>
      <c r="J66" s="112"/>
      <c r="K66" s="701"/>
      <c r="L66" s="703"/>
      <c r="M66" s="705"/>
      <c r="N66" s="707"/>
      <c r="O66" s="707"/>
      <c r="P66" s="707"/>
      <c r="Q66" s="707"/>
      <c r="R66" s="707"/>
      <c r="S66" s="709"/>
      <c r="U66" s="690"/>
      <c r="V66" s="690"/>
      <c r="W66" s="690"/>
      <c r="X66" s="690"/>
      <c r="Y66" s="690"/>
      <c r="Z66" s="690"/>
      <c r="AA66" s="690"/>
      <c r="AB66" s="690"/>
      <c r="AC66" s="690"/>
      <c r="AD66" s="690"/>
      <c r="AE66" s="690"/>
      <c r="AF66" s="690"/>
      <c r="AG66" s="690"/>
      <c r="AH66" s="690"/>
      <c r="AI66" s="690"/>
      <c r="AJ66" s="690"/>
      <c r="AK66" s="690"/>
      <c r="AL66" s="690"/>
      <c r="AM66" s="690"/>
    </row>
    <row r="67" spans="1:39" ht="11.25" customHeight="1">
      <c r="A67" s="742">
        <f t="shared" si="3"/>
        <v>6</v>
      </c>
      <c r="B67" s="702"/>
      <c r="C67" s="704"/>
      <c r="D67" s="706">
        <f>VLOOKUP(A67,'３大会申込み入力シート'!$B$37:$C$54,2)</f>
        <v>0</v>
      </c>
      <c r="E67" s="706"/>
      <c r="F67" s="706"/>
      <c r="G67" s="706"/>
      <c r="H67" s="706"/>
      <c r="I67" s="708"/>
      <c r="J67" s="112"/>
      <c r="K67" s="700">
        <f t="shared" si="4"/>
        <v>6</v>
      </c>
      <c r="L67" s="702"/>
      <c r="M67" s="704"/>
      <c r="N67" s="706">
        <f>VLOOKUP(K67,'３大会申込み入力シート'!$B$37:$C$54,2)</f>
        <v>0</v>
      </c>
      <c r="O67" s="706"/>
      <c r="P67" s="706"/>
      <c r="Q67" s="706"/>
      <c r="R67" s="706"/>
      <c r="S67" s="708"/>
      <c r="U67" s="690" t="s">
        <v>1054</v>
      </c>
      <c r="V67" s="690"/>
      <c r="W67" s="690"/>
      <c r="X67" s="690"/>
      <c r="Y67" s="690"/>
      <c r="Z67" s="690"/>
      <c r="AA67" s="690"/>
      <c r="AB67" s="690"/>
      <c r="AC67" s="690"/>
      <c r="AD67" s="690"/>
      <c r="AE67" s="690"/>
      <c r="AF67" s="690"/>
      <c r="AG67" s="690"/>
      <c r="AH67" s="690"/>
      <c r="AI67" s="690"/>
      <c r="AJ67" s="690"/>
      <c r="AK67" s="690"/>
      <c r="AL67" s="690"/>
      <c r="AM67" s="690"/>
    </row>
    <row r="68" spans="1:39" ht="11.25" customHeight="1">
      <c r="A68" s="743"/>
      <c r="B68" s="703"/>
      <c r="C68" s="705"/>
      <c r="D68" s="707"/>
      <c r="E68" s="707"/>
      <c r="F68" s="707"/>
      <c r="G68" s="707"/>
      <c r="H68" s="707"/>
      <c r="I68" s="709"/>
      <c r="J68" s="114"/>
      <c r="K68" s="701"/>
      <c r="L68" s="703"/>
      <c r="M68" s="705"/>
      <c r="N68" s="707"/>
      <c r="O68" s="707"/>
      <c r="P68" s="707"/>
      <c r="Q68" s="707"/>
      <c r="R68" s="707"/>
      <c r="S68" s="709"/>
      <c r="U68" s="690"/>
      <c r="V68" s="690"/>
      <c r="W68" s="690"/>
      <c r="X68" s="690"/>
      <c r="Y68" s="690"/>
      <c r="Z68" s="690"/>
      <c r="AA68" s="690"/>
      <c r="AB68" s="690"/>
      <c r="AC68" s="690"/>
      <c r="AD68" s="690"/>
      <c r="AE68" s="690"/>
      <c r="AF68" s="690"/>
      <c r="AG68" s="690"/>
      <c r="AH68" s="690"/>
      <c r="AI68" s="690"/>
      <c r="AJ68" s="690"/>
      <c r="AK68" s="690"/>
      <c r="AL68" s="690"/>
      <c r="AM68" s="690"/>
    </row>
    <row r="69" spans="1:39" ht="11.25" customHeight="1">
      <c r="A69" s="742">
        <f t="shared" si="3"/>
        <v>7</v>
      </c>
      <c r="B69" s="702"/>
      <c r="C69" s="704"/>
      <c r="D69" s="706">
        <f>VLOOKUP(A69,'３大会申込み入力シート'!$B$37:$C$54,2)</f>
        <v>0</v>
      </c>
      <c r="E69" s="706"/>
      <c r="F69" s="706"/>
      <c r="G69" s="706"/>
      <c r="H69" s="706"/>
      <c r="I69" s="708"/>
      <c r="J69" s="114"/>
      <c r="K69" s="700">
        <f t="shared" si="4"/>
        <v>7</v>
      </c>
      <c r="L69" s="702"/>
      <c r="M69" s="704"/>
      <c r="N69" s="706">
        <f>VLOOKUP(K69,'３大会申込み入力シート'!$B$37:$C$54,2)</f>
        <v>0</v>
      </c>
      <c r="O69" s="706"/>
      <c r="P69" s="706"/>
      <c r="Q69" s="706"/>
      <c r="R69" s="706"/>
      <c r="S69" s="708"/>
      <c r="U69" s="690"/>
      <c r="V69" s="690"/>
      <c r="W69" s="690"/>
      <c r="X69" s="690"/>
      <c r="Y69" s="690"/>
      <c r="Z69" s="690"/>
      <c r="AA69" s="690"/>
      <c r="AB69" s="690"/>
      <c r="AC69" s="690"/>
      <c r="AD69" s="690"/>
      <c r="AE69" s="690"/>
      <c r="AF69" s="690"/>
      <c r="AG69" s="690"/>
      <c r="AH69" s="690"/>
      <c r="AI69" s="690"/>
      <c r="AJ69" s="690"/>
      <c r="AK69" s="690"/>
      <c r="AL69" s="690"/>
      <c r="AM69" s="690"/>
    </row>
    <row r="70" spans="1:39" ht="11.25" customHeight="1">
      <c r="A70" s="743"/>
      <c r="B70" s="703"/>
      <c r="C70" s="705"/>
      <c r="D70" s="707"/>
      <c r="E70" s="707"/>
      <c r="F70" s="707"/>
      <c r="G70" s="707"/>
      <c r="H70" s="707"/>
      <c r="I70" s="709"/>
      <c r="J70" s="112"/>
      <c r="K70" s="701"/>
      <c r="L70" s="703"/>
      <c r="M70" s="705"/>
      <c r="N70" s="707"/>
      <c r="O70" s="707"/>
      <c r="P70" s="707"/>
      <c r="Q70" s="707"/>
      <c r="R70" s="707"/>
      <c r="S70" s="709"/>
      <c r="U70" s="690" t="s">
        <v>1053</v>
      </c>
      <c r="V70" s="690"/>
      <c r="W70" s="690"/>
      <c r="X70" s="690"/>
      <c r="Y70" s="690"/>
      <c r="Z70" s="690"/>
      <c r="AA70" s="690"/>
      <c r="AB70" s="690"/>
      <c r="AC70" s="690"/>
      <c r="AD70" s="690"/>
      <c r="AE70" s="690"/>
      <c r="AF70" s="690"/>
      <c r="AG70" s="690"/>
      <c r="AH70" s="690"/>
      <c r="AI70" s="690"/>
      <c r="AJ70" s="690"/>
      <c r="AK70" s="690"/>
      <c r="AL70" s="690"/>
      <c r="AM70" s="690"/>
    </row>
    <row r="71" spans="1:39" ht="11.25" customHeight="1">
      <c r="A71" s="742">
        <f t="shared" si="3"/>
        <v>8</v>
      </c>
      <c r="B71" s="702"/>
      <c r="C71" s="704"/>
      <c r="D71" s="706">
        <f>VLOOKUP(A71,'３大会申込み入力シート'!$B$37:$C$54,2)</f>
        <v>0</v>
      </c>
      <c r="E71" s="706"/>
      <c r="F71" s="706"/>
      <c r="G71" s="706"/>
      <c r="H71" s="706"/>
      <c r="I71" s="708"/>
      <c r="J71" s="112"/>
      <c r="K71" s="700">
        <f t="shared" si="4"/>
        <v>8</v>
      </c>
      <c r="L71" s="702"/>
      <c r="M71" s="704"/>
      <c r="N71" s="706">
        <f>VLOOKUP(K71,'３大会申込み入力シート'!$B$37:$C$54,2)</f>
        <v>0</v>
      </c>
      <c r="O71" s="706"/>
      <c r="P71" s="706"/>
      <c r="Q71" s="706"/>
      <c r="R71" s="706"/>
      <c r="S71" s="708"/>
      <c r="U71" s="690"/>
      <c r="V71" s="690"/>
      <c r="W71" s="690"/>
      <c r="X71" s="690"/>
      <c r="Y71" s="690"/>
      <c r="Z71" s="690"/>
      <c r="AA71" s="690"/>
      <c r="AB71" s="690"/>
      <c r="AC71" s="690"/>
      <c r="AD71" s="690"/>
      <c r="AE71" s="690"/>
      <c r="AF71" s="690"/>
      <c r="AG71" s="690"/>
      <c r="AH71" s="690"/>
      <c r="AI71" s="690"/>
      <c r="AJ71" s="690"/>
      <c r="AK71" s="690"/>
      <c r="AL71" s="690"/>
      <c r="AM71" s="690"/>
    </row>
    <row r="72" spans="1:39" ht="11.25" customHeight="1">
      <c r="A72" s="743"/>
      <c r="B72" s="703"/>
      <c r="C72" s="705"/>
      <c r="D72" s="707"/>
      <c r="E72" s="707"/>
      <c r="F72" s="707"/>
      <c r="G72" s="707"/>
      <c r="H72" s="707"/>
      <c r="I72" s="709"/>
      <c r="J72" s="112"/>
      <c r="K72" s="701"/>
      <c r="L72" s="703"/>
      <c r="M72" s="705"/>
      <c r="N72" s="707"/>
      <c r="O72" s="707"/>
      <c r="P72" s="707"/>
      <c r="Q72" s="707"/>
      <c r="R72" s="707"/>
      <c r="S72" s="709"/>
      <c r="U72" s="690"/>
      <c r="V72" s="690"/>
      <c r="W72" s="690"/>
      <c r="X72" s="690"/>
      <c r="Y72" s="690"/>
      <c r="Z72" s="690"/>
      <c r="AA72" s="690"/>
      <c r="AB72" s="690"/>
      <c r="AC72" s="690"/>
      <c r="AD72" s="690"/>
      <c r="AE72" s="690"/>
      <c r="AF72" s="690"/>
      <c r="AG72" s="690"/>
      <c r="AH72" s="690"/>
      <c r="AI72" s="690"/>
      <c r="AJ72" s="690"/>
      <c r="AK72" s="690"/>
      <c r="AL72" s="690"/>
      <c r="AM72" s="690"/>
    </row>
    <row r="73" spans="1:39" ht="11.25" customHeight="1">
      <c r="A73" s="742">
        <f t="shared" si="3"/>
        <v>9</v>
      </c>
      <c r="B73" s="702"/>
      <c r="C73" s="704"/>
      <c r="D73" s="706">
        <f>VLOOKUP(A73,'３大会申込み入力シート'!$B$37:$C$54,2)</f>
        <v>0</v>
      </c>
      <c r="E73" s="706"/>
      <c r="F73" s="706"/>
      <c r="G73" s="706"/>
      <c r="H73" s="706"/>
      <c r="I73" s="708"/>
      <c r="J73" s="112"/>
      <c r="K73" s="700">
        <f t="shared" si="4"/>
        <v>9</v>
      </c>
      <c r="L73" s="702"/>
      <c r="M73" s="704"/>
      <c r="N73" s="706">
        <f>VLOOKUP(K73,'３大会申込み入力シート'!$B$37:$C$54,2)</f>
        <v>0</v>
      </c>
      <c r="O73" s="706"/>
      <c r="P73" s="706"/>
      <c r="Q73" s="706"/>
      <c r="R73" s="706"/>
      <c r="S73" s="708"/>
      <c r="U73" s="690" t="s">
        <v>1055</v>
      </c>
      <c r="V73" s="690"/>
      <c r="W73" s="690"/>
      <c r="X73" s="690"/>
      <c r="Y73" s="690"/>
      <c r="Z73" s="690"/>
      <c r="AA73" s="690"/>
      <c r="AB73" s="690"/>
      <c r="AC73" s="690"/>
      <c r="AD73" s="690"/>
      <c r="AE73" s="690"/>
      <c r="AF73" s="690"/>
      <c r="AG73" s="690"/>
      <c r="AH73" s="690"/>
      <c r="AI73" s="690"/>
      <c r="AJ73" s="690"/>
      <c r="AK73" s="690"/>
      <c r="AL73" s="690"/>
      <c r="AM73" s="690"/>
    </row>
    <row r="74" spans="1:39" ht="11.25" customHeight="1">
      <c r="A74" s="743"/>
      <c r="B74" s="703"/>
      <c r="C74" s="705"/>
      <c r="D74" s="707"/>
      <c r="E74" s="707"/>
      <c r="F74" s="707"/>
      <c r="G74" s="707"/>
      <c r="H74" s="707"/>
      <c r="I74" s="709"/>
      <c r="J74" s="112"/>
      <c r="K74" s="701"/>
      <c r="L74" s="703"/>
      <c r="M74" s="705"/>
      <c r="N74" s="707"/>
      <c r="O74" s="707"/>
      <c r="P74" s="707"/>
      <c r="Q74" s="707"/>
      <c r="R74" s="707"/>
      <c r="S74" s="709"/>
      <c r="U74" s="690"/>
      <c r="V74" s="690"/>
      <c r="W74" s="690"/>
      <c r="X74" s="690"/>
      <c r="Y74" s="690"/>
      <c r="Z74" s="690"/>
      <c r="AA74" s="690"/>
      <c r="AB74" s="690"/>
      <c r="AC74" s="690"/>
      <c r="AD74" s="690"/>
      <c r="AE74" s="690"/>
      <c r="AF74" s="690"/>
      <c r="AG74" s="690"/>
      <c r="AH74" s="690"/>
      <c r="AI74" s="690"/>
      <c r="AJ74" s="690"/>
      <c r="AK74" s="690"/>
      <c r="AL74" s="690"/>
      <c r="AM74" s="690"/>
    </row>
    <row r="75" spans="1:39" ht="11.25" customHeight="1">
      <c r="A75" s="742">
        <f t="shared" si="3"/>
        <v>10</v>
      </c>
      <c r="B75" s="702"/>
      <c r="C75" s="704"/>
      <c r="D75" s="706">
        <f>VLOOKUP(A75,'３大会申込み入力シート'!$B$37:$C$54,2)</f>
        <v>0</v>
      </c>
      <c r="E75" s="706"/>
      <c r="F75" s="706"/>
      <c r="G75" s="706"/>
      <c r="H75" s="706"/>
      <c r="I75" s="708"/>
      <c r="J75" s="112"/>
      <c r="K75" s="700">
        <f t="shared" si="4"/>
        <v>10</v>
      </c>
      <c r="L75" s="702"/>
      <c r="M75" s="704"/>
      <c r="N75" s="706">
        <f>VLOOKUP(K75,'３大会申込み入力シート'!$B$37:$C$54,2)</f>
        <v>0</v>
      </c>
      <c r="O75" s="706"/>
      <c r="P75" s="706"/>
      <c r="Q75" s="706"/>
      <c r="R75" s="706"/>
      <c r="S75" s="708"/>
      <c r="U75" s="690"/>
      <c r="V75" s="690"/>
      <c r="W75" s="690"/>
      <c r="X75" s="690"/>
      <c r="Y75" s="690"/>
      <c r="Z75" s="690"/>
      <c r="AA75" s="690"/>
      <c r="AB75" s="690"/>
      <c r="AC75" s="690"/>
      <c r="AD75" s="690"/>
      <c r="AE75" s="690"/>
      <c r="AF75" s="690"/>
      <c r="AG75" s="690"/>
      <c r="AH75" s="690"/>
      <c r="AI75" s="690"/>
      <c r="AJ75" s="690"/>
      <c r="AK75" s="690"/>
      <c r="AL75" s="690"/>
      <c r="AM75" s="690"/>
    </row>
    <row r="76" spans="1:39" ht="11.25" customHeight="1">
      <c r="A76" s="743"/>
      <c r="B76" s="703"/>
      <c r="C76" s="705"/>
      <c r="D76" s="707"/>
      <c r="E76" s="707"/>
      <c r="F76" s="707"/>
      <c r="G76" s="707"/>
      <c r="H76" s="707"/>
      <c r="I76" s="709"/>
      <c r="J76" s="112"/>
      <c r="K76" s="701"/>
      <c r="L76" s="703"/>
      <c r="M76" s="705"/>
      <c r="N76" s="707"/>
      <c r="O76" s="707"/>
      <c r="P76" s="707"/>
      <c r="Q76" s="707"/>
      <c r="R76" s="707"/>
      <c r="S76" s="709"/>
      <c r="U76" s="690" t="s">
        <v>1056</v>
      </c>
      <c r="V76" s="690"/>
      <c r="W76" s="690"/>
      <c r="X76" s="690"/>
      <c r="Y76" s="690"/>
      <c r="Z76" s="690"/>
      <c r="AA76" s="690"/>
      <c r="AB76" s="690"/>
      <c r="AC76" s="690"/>
      <c r="AD76" s="690"/>
      <c r="AE76" s="690"/>
      <c r="AF76" s="690"/>
      <c r="AG76" s="690"/>
      <c r="AH76" s="690"/>
      <c r="AI76" s="690"/>
      <c r="AJ76" s="690"/>
      <c r="AK76" s="690"/>
      <c r="AL76" s="690"/>
      <c r="AM76" s="690"/>
    </row>
    <row r="77" spans="1:39" ht="11.25" customHeight="1">
      <c r="A77" s="742">
        <f t="shared" si="3"/>
        <v>11</v>
      </c>
      <c r="B77" s="702"/>
      <c r="C77" s="704"/>
      <c r="D77" s="706">
        <f>VLOOKUP(A77,'３大会申込み入力シート'!$B$37:$C$54,2)</f>
        <v>0</v>
      </c>
      <c r="E77" s="706"/>
      <c r="F77" s="706"/>
      <c r="G77" s="706"/>
      <c r="H77" s="706"/>
      <c r="I77" s="708"/>
      <c r="J77" s="112"/>
      <c r="K77" s="700">
        <f t="shared" si="4"/>
        <v>11</v>
      </c>
      <c r="L77" s="702"/>
      <c r="M77" s="704"/>
      <c r="N77" s="706">
        <f>VLOOKUP(K77,'３大会申込み入力シート'!$B$37:$C$54,2)</f>
        <v>0</v>
      </c>
      <c r="O77" s="706"/>
      <c r="P77" s="706"/>
      <c r="Q77" s="706"/>
      <c r="R77" s="706"/>
      <c r="S77" s="708"/>
      <c r="U77" s="690"/>
      <c r="V77" s="690"/>
      <c r="W77" s="690"/>
      <c r="X77" s="690"/>
      <c r="Y77" s="690"/>
      <c r="Z77" s="690"/>
      <c r="AA77" s="690"/>
      <c r="AB77" s="690"/>
      <c r="AC77" s="690"/>
      <c r="AD77" s="690"/>
      <c r="AE77" s="690"/>
      <c r="AF77" s="690"/>
      <c r="AG77" s="690"/>
      <c r="AH77" s="690"/>
      <c r="AI77" s="690"/>
      <c r="AJ77" s="690"/>
      <c r="AK77" s="690"/>
      <c r="AL77" s="690"/>
      <c r="AM77" s="690"/>
    </row>
    <row r="78" spans="1:39" ht="11.25" customHeight="1">
      <c r="A78" s="743"/>
      <c r="B78" s="703"/>
      <c r="C78" s="705"/>
      <c r="D78" s="707"/>
      <c r="E78" s="707"/>
      <c r="F78" s="707"/>
      <c r="G78" s="707"/>
      <c r="H78" s="707"/>
      <c r="I78" s="709"/>
      <c r="J78" s="114"/>
      <c r="K78" s="701"/>
      <c r="L78" s="703"/>
      <c r="M78" s="705"/>
      <c r="N78" s="707"/>
      <c r="O78" s="707"/>
      <c r="P78" s="707"/>
      <c r="Q78" s="707"/>
      <c r="R78" s="707"/>
      <c r="S78" s="709"/>
      <c r="U78" s="690"/>
      <c r="V78" s="690"/>
      <c r="W78" s="690"/>
      <c r="X78" s="690"/>
      <c r="Y78" s="690"/>
      <c r="Z78" s="690"/>
      <c r="AA78" s="690"/>
      <c r="AB78" s="690"/>
      <c r="AC78" s="690"/>
      <c r="AD78" s="690"/>
      <c r="AE78" s="690"/>
      <c r="AF78" s="690"/>
      <c r="AG78" s="690"/>
      <c r="AH78" s="690"/>
      <c r="AI78" s="690"/>
      <c r="AJ78" s="690"/>
      <c r="AK78" s="690"/>
      <c r="AL78" s="690"/>
      <c r="AM78" s="690"/>
    </row>
    <row r="79" spans="1:39" ht="11.25" customHeight="1">
      <c r="A79" s="742">
        <f t="shared" si="3"/>
        <v>12</v>
      </c>
      <c r="B79" s="702"/>
      <c r="C79" s="704"/>
      <c r="D79" s="706">
        <f>VLOOKUP(A79,'３大会申込み入力シート'!$B$37:$C$54,2)</f>
        <v>0</v>
      </c>
      <c r="E79" s="706"/>
      <c r="F79" s="706"/>
      <c r="G79" s="706"/>
      <c r="H79" s="706"/>
      <c r="I79" s="708"/>
      <c r="J79" s="114"/>
      <c r="K79" s="700">
        <f t="shared" si="4"/>
        <v>12</v>
      </c>
      <c r="L79" s="702"/>
      <c r="M79" s="704"/>
      <c r="N79" s="706">
        <f>VLOOKUP(K79,'３大会申込み入力シート'!$B$37:$C$54,2)</f>
        <v>0</v>
      </c>
      <c r="O79" s="706"/>
      <c r="P79" s="706"/>
      <c r="Q79" s="706"/>
      <c r="R79" s="706"/>
      <c r="S79" s="708"/>
      <c r="U79" s="690" t="s">
        <v>1050</v>
      </c>
      <c r="V79" s="690"/>
      <c r="W79" s="690"/>
      <c r="X79" s="690"/>
      <c r="Y79" s="690"/>
      <c r="Z79" s="690"/>
      <c r="AA79" s="690"/>
      <c r="AB79" s="690"/>
      <c r="AC79" s="690"/>
      <c r="AD79" s="690"/>
      <c r="AE79" s="690"/>
      <c r="AF79" s="690"/>
      <c r="AG79" s="690"/>
      <c r="AH79" s="690"/>
      <c r="AI79" s="690"/>
      <c r="AJ79" s="690"/>
      <c r="AK79" s="690"/>
      <c r="AL79" s="690"/>
      <c r="AM79" s="690"/>
    </row>
    <row r="80" spans="1:39" ht="11.25" customHeight="1">
      <c r="A80" s="743"/>
      <c r="B80" s="703"/>
      <c r="C80" s="705"/>
      <c r="D80" s="707"/>
      <c r="E80" s="707"/>
      <c r="F80" s="707"/>
      <c r="G80" s="707"/>
      <c r="H80" s="707"/>
      <c r="I80" s="709"/>
      <c r="J80" s="112"/>
      <c r="K80" s="701"/>
      <c r="L80" s="703"/>
      <c r="M80" s="705"/>
      <c r="N80" s="707"/>
      <c r="O80" s="707"/>
      <c r="P80" s="707"/>
      <c r="Q80" s="707"/>
      <c r="R80" s="707"/>
      <c r="S80" s="709"/>
      <c r="U80" s="690"/>
      <c r="V80" s="690"/>
      <c r="W80" s="690"/>
      <c r="X80" s="690"/>
      <c r="Y80" s="690"/>
      <c r="Z80" s="690"/>
      <c r="AA80" s="690"/>
      <c r="AB80" s="690"/>
      <c r="AC80" s="690"/>
      <c r="AD80" s="690"/>
      <c r="AE80" s="690"/>
      <c r="AF80" s="690"/>
      <c r="AG80" s="690"/>
      <c r="AH80" s="690"/>
      <c r="AI80" s="690"/>
      <c r="AJ80" s="690"/>
      <c r="AK80" s="690"/>
      <c r="AL80" s="690"/>
      <c r="AM80" s="690"/>
    </row>
    <row r="81" spans="1:39" ht="11.25" customHeight="1">
      <c r="A81" s="742">
        <f t="shared" si="3"/>
        <v>13</v>
      </c>
      <c r="B81" s="702"/>
      <c r="C81" s="704"/>
      <c r="D81" s="706">
        <f>VLOOKUP(A81,'３大会申込み入力シート'!$B$37:$C$54,2)</f>
        <v>0</v>
      </c>
      <c r="E81" s="706"/>
      <c r="F81" s="706"/>
      <c r="G81" s="706"/>
      <c r="H81" s="706"/>
      <c r="I81" s="708"/>
      <c r="J81" s="112"/>
      <c r="K81" s="700">
        <f t="shared" si="4"/>
        <v>13</v>
      </c>
      <c r="L81" s="702"/>
      <c r="M81" s="704"/>
      <c r="N81" s="706">
        <f>VLOOKUP(K81,'３大会申込み入力シート'!$B$37:$C$54,2)</f>
        <v>0</v>
      </c>
      <c r="O81" s="706"/>
      <c r="P81" s="706"/>
      <c r="Q81" s="706"/>
      <c r="R81" s="706"/>
      <c r="S81" s="708"/>
      <c r="U81" s="690"/>
      <c r="V81" s="690"/>
      <c r="W81" s="690"/>
      <c r="X81" s="690"/>
      <c r="Y81" s="690"/>
      <c r="Z81" s="690"/>
      <c r="AA81" s="690"/>
      <c r="AB81" s="690"/>
      <c r="AC81" s="690"/>
      <c r="AD81" s="690"/>
      <c r="AE81" s="690"/>
      <c r="AF81" s="690"/>
      <c r="AG81" s="690"/>
      <c r="AH81" s="690"/>
      <c r="AI81" s="690"/>
      <c r="AJ81" s="690"/>
      <c r="AK81" s="690"/>
      <c r="AL81" s="690"/>
      <c r="AM81" s="690"/>
    </row>
    <row r="82" spans="1:39" ht="11.25" customHeight="1">
      <c r="A82" s="743"/>
      <c r="B82" s="703"/>
      <c r="C82" s="705"/>
      <c r="D82" s="707"/>
      <c r="E82" s="707"/>
      <c r="F82" s="707"/>
      <c r="G82" s="707"/>
      <c r="H82" s="707"/>
      <c r="I82" s="709"/>
      <c r="J82" s="112"/>
      <c r="K82" s="701"/>
      <c r="L82" s="703"/>
      <c r="M82" s="705"/>
      <c r="N82" s="707"/>
      <c r="O82" s="707"/>
      <c r="P82" s="707"/>
      <c r="Q82" s="707"/>
      <c r="R82" s="707"/>
      <c r="S82" s="709"/>
      <c r="U82" s="690" t="s">
        <v>1057</v>
      </c>
      <c r="V82" s="690"/>
      <c r="W82" s="690"/>
      <c r="X82" s="690"/>
      <c r="Y82" s="690"/>
      <c r="Z82" s="690"/>
      <c r="AA82" s="690"/>
      <c r="AB82" s="690"/>
      <c r="AC82" s="690"/>
      <c r="AD82" s="690"/>
      <c r="AE82" s="690"/>
      <c r="AF82" s="690"/>
      <c r="AG82" s="690"/>
      <c r="AH82" s="690"/>
      <c r="AI82" s="690"/>
      <c r="AJ82" s="690"/>
      <c r="AK82" s="690"/>
      <c r="AL82" s="690"/>
      <c r="AM82" s="690"/>
    </row>
    <row r="83" spans="1:39" ht="11.25" customHeight="1">
      <c r="A83" s="742">
        <f t="shared" si="3"/>
        <v>14</v>
      </c>
      <c r="B83" s="702"/>
      <c r="C83" s="704"/>
      <c r="D83" s="706">
        <f>VLOOKUP(A83,'３大会申込み入力シート'!$B$37:$C$54,2)</f>
        <v>0</v>
      </c>
      <c r="E83" s="706"/>
      <c r="F83" s="706"/>
      <c r="G83" s="706"/>
      <c r="H83" s="706"/>
      <c r="I83" s="708"/>
      <c r="J83" s="112"/>
      <c r="K83" s="700">
        <f t="shared" si="4"/>
        <v>14</v>
      </c>
      <c r="L83" s="702"/>
      <c r="M83" s="704"/>
      <c r="N83" s="706">
        <f>VLOOKUP(K83,'３大会申込み入力シート'!$B$37:$C$54,2)</f>
        <v>0</v>
      </c>
      <c r="O83" s="706"/>
      <c r="P83" s="706"/>
      <c r="Q83" s="706"/>
      <c r="R83" s="706"/>
      <c r="S83" s="708"/>
      <c r="U83" s="690"/>
      <c r="V83" s="690"/>
      <c r="W83" s="690"/>
      <c r="X83" s="690"/>
      <c r="Y83" s="690"/>
      <c r="Z83" s="690"/>
      <c r="AA83" s="690"/>
      <c r="AB83" s="690"/>
      <c r="AC83" s="690"/>
      <c r="AD83" s="690"/>
      <c r="AE83" s="690"/>
      <c r="AF83" s="690"/>
      <c r="AG83" s="690"/>
      <c r="AH83" s="690"/>
      <c r="AI83" s="690"/>
      <c r="AJ83" s="690"/>
      <c r="AK83" s="690"/>
      <c r="AL83" s="690"/>
      <c r="AM83" s="690"/>
    </row>
    <row r="84" spans="1:39" ht="11.25" customHeight="1">
      <c r="A84" s="743"/>
      <c r="B84" s="703"/>
      <c r="C84" s="705"/>
      <c r="D84" s="707"/>
      <c r="E84" s="707"/>
      <c r="F84" s="707"/>
      <c r="G84" s="707"/>
      <c r="H84" s="707"/>
      <c r="I84" s="709"/>
      <c r="J84" s="112"/>
      <c r="K84" s="701"/>
      <c r="L84" s="703"/>
      <c r="M84" s="705"/>
      <c r="N84" s="707"/>
      <c r="O84" s="707"/>
      <c r="P84" s="707"/>
      <c r="Q84" s="707"/>
      <c r="R84" s="707"/>
      <c r="S84" s="709"/>
      <c r="U84" s="690"/>
      <c r="V84" s="690"/>
      <c r="W84" s="690"/>
      <c r="X84" s="690"/>
      <c r="Y84" s="690"/>
      <c r="Z84" s="690"/>
      <c r="AA84" s="690"/>
      <c r="AB84" s="690"/>
      <c r="AC84" s="690"/>
      <c r="AD84" s="690"/>
      <c r="AE84" s="690"/>
      <c r="AF84" s="690"/>
      <c r="AG84" s="690"/>
      <c r="AH84" s="690"/>
      <c r="AI84" s="690"/>
      <c r="AJ84" s="690"/>
      <c r="AK84" s="690"/>
      <c r="AL84" s="690"/>
      <c r="AM84" s="690"/>
    </row>
    <row r="85" spans="1:39" ht="11.25" customHeight="1">
      <c r="A85" s="742">
        <f t="shared" si="3"/>
        <v>15</v>
      </c>
      <c r="B85" s="702"/>
      <c r="C85" s="704"/>
      <c r="D85" s="706">
        <f>VLOOKUP(A85,'３大会申込み入力シート'!$B$37:$C$54,2)</f>
        <v>0</v>
      </c>
      <c r="E85" s="706"/>
      <c r="F85" s="706"/>
      <c r="G85" s="706"/>
      <c r="H85" s="706"/>
      <c r="I85" s="708"/>
      <c r="J85" s="112"/>
      <c r="K85" s="700">
        <f t="shared" si="4"/>
        <v>15</v>
      </c>
      <c r="L85" s="702"/>
      <c r="M85" s="704"/>
      <c r="N85" s="706">
        <f>VLOOKUP(K85,'３大会申込み入力シート'!$B$37:$C$54,2)</f>
        <v>0</v>
      </c>
      <c r="O85" s="706"/>
      <c r="P85" s="706"/>
      <c r="Q85" s="706"/>
      <c r="R85" s="706"/>
      <c r="S85" s="708"/>
      <c r="U85" s="690" t="s">
        <v>1051</v>
      </c>
      <c r="V85" s="690"/>
      <c r="W85" s="690"/>
      <c r="X85" s="690"/>
      <c r="Y85" s="690"/>
      <c r="Z85" s="690"/>
      <c r="AA85" s="690"/>
      <c r="AB85" s="690"/>
      <c r="AC85" s="690"/>
      <c r="AD85" s="690"/>
      <c r="AE85" s="690"/>
      <c r="AF85" s="690"/>
      <c r="AG85" s="690"/>
      <c r="AH85" s="690"/>
      <c r="AI85" s="690"/>
      <c r="AJ85" s="690"/>
      <c r="AK85" s="690"/>
      <c r="AL85" s="690"/>
      <c r="AM85" s="690"/>
    </row>
    <row r="86" spans="1:39" ht="11.25" customHeight="1">
      <c r="A86" s="743"/>
      <c r="B86" s="703"/>
      <c r="C86" s="705"/>
      <c r="D86" s="707"/>
      <c r="E86" s="707"/>
      <c r="F86" s="707"/>
      <c r="G86" s="707"/>
      <c r="H86" s="707"/>
      <c r="I86" s="709"/>
      <c r="J86" s="112"/>
      <c r="K86" s="701"/>
      <c r="L86" s="703"/>
      <c r="M86" s="705"/>
      <c r="N86" s="707"/>
      <c r="O86" s="707"/>
      <c r="P86" s="707"/>
      <c r="Q86" s="707"/>
      <c r="R86" s="707"/>
      <c r="S86" s="709"/>
      <c r="U86" s="690"/>
      <c r="V86" s="690"/>
      <c r="W86" s="690"/>
      <c r="X86" s="690"/>
      <c r="Y86" s="690"/>
      <c r="Z86" s="690"/>
      <c r="AA86" s="690"/>
      <c r="AB86" s="690"/>
      <c r="AC86" s="690"/>
      <c r="AD86" s="690"/>
      <c r="AE86" s="690"/>
      <c r="AF86" s="690"/>
      <c r="AG86" s="690"/>
      <c r="AH86" s="690"/>
      <c r="AI86" s="690"/>
      <c r="AJ86" s="690"/>
      <c r="AK86" s="690"/>
      <c r="AL86" s="690"/>
      <c r="AM86" s="690"/>
    </row>
    <row r="87" spans="1:39" ht="11.25" customHeight="1">
      <c r="A87" s="742">
        <f t="shared" si="3"/>
        <v>16</v>
      </c>
      <c r="B87" s="702"/>
      <c r="C87" s="704"/>
      <c r="D87" s="706">
        <f>VLOOKUP(A87,'３大会申込み入力シート'!$B$37:$C$54,2)</f>
        <v>0</v>
      </c>
      <c r="E87" s="706"/>
      <c r="F87" s="706"/>
      <c r="G87" s="706"/>
      <c r="H87" s="706"/>
      <c r="I87" s="708"/>
      <c r="J87" s="112"/>
      <c r="K87" s="700">
        <f t="shared" si="4"/>
        <v>16</v>
      </c>
      <c r="L87" s="702"/>
      <c r="M87" s="704"/>
      <c r="N87" s="706">
        <f>VLOOKUP(K87,'３大会申込み入力シート'!$B$37:$C$54,2)</f>
        <v>0</v>
      </c>
      <c r="O87" s="706"/>
      <c r="P87" s="706"/>
      <c r="Q87" s="706"/>
      <c r="R87" s="706"/>
      <c r="S87" s="708"/>
      <c r="U87" s="690"/>
      <c r="V87" s="690"/>
      <c r="W87" s="690"/>
      <c r="X87" s="690"/>
      <c r="Y87" s="690"/>
      <c r="Z87" s="690"/>
      <c r="AA87" s="690"/>
      <c r="AB87" s="690"/>
      <c r="AC87" s="690"/>
      <c r="AD87" s="690"/>
      <c r="AE87" s="690"/>
      <c r="AF87" s="690"/>
      <c r="AG87" s="690"/>
      <c r="AH87" s="690"/>
      <c r="AI87" s="690"/>
      <c r="AJ87" s="690"/>
      <c r="AK87" s="690"/>
      <c r="AL87" s="690"/>
      <c r="AM87" s="690"/>
    </row>
    <row r="88" spans="1:39" ht="11.25" customHeight="1">
      <c r="A88" s="743"/>
      <c r="B88" s="703"/>
      <c r="C88" s="705"/>
      <c r="D88" s="707"/>
      <c r="E88" s="707"/>
      <c r="F88" s="707"/>
      <c r="G88" s="707"/>
      <c r="H88" s="707"/>
      <c r="I88" s="709"/>
      <c r="J88" s="112"/>
      <c r="K88" s="701"/>
      <c r="L88" s="703"/>
      <c r="M88" s="705"/>
      <c r="N88" s="707"/>
      <c r="O88" s="707"/>
      <c r="P88" s="707"/>
      <c r="Q88" s="707"/>
      <c r="R88" s="707"/>
      <c r="S88" s="709"/>
      <c r="U88" s="690" t="s">
        <v>1058</v>
      </c>
      <c r="V88" s="690"/>
      <c r="W88" s="690"/>
      <c r="X88" s="690"/>
      <c r="Y88" s="690"/>
      <c r="Z88" s="690"/>
      <c r="AA88" s="690"/>
      <c r="AB88" s="690"/>
      <c r="AC88" s="690"/>
      <c r="AD88" s="690"/>
      <c r="AE88" s="690"/>
      <c r="AF88" s="690"/>
      <c r="AG88" s="690"/>
      <c r="AH88" s="690"/>
      <c r="AI88" s="690"/>
      <c r="AJ88" s="690"/>
      <c r="AK88" s="690"/>
      <c r="AL88" s="690"/>
      <c r="AM88" s="690"/>
    </row>
    <row r="89" spans="1:39" ht="11.25" customHeight="1">
      <c r="A89" s="742">
        <f t="shared" si="3"/>
        <v>17</v>
      </c>
      <c r="B89" s="702"/>
      <c r="C89" s="704"/>
      <c r="D89" s="706">
        <f>VLOOKUP(A89,'３大会申込み入力シート'!$B$37:$C$54,2)</f>
        <v>0</v>
      </c>
      <c r="E89" s="706"/>
      <c r="F89" s="706"/>
      <c r="G89" s="706"/>
      <c r="H89" s="706"/>
      <c r="I89" s="708"/>
      <c r="J89" s="112"/>
      <c r="K89" s="700">
        <f t="shared" si="4"/>
        <v>17</v>
      </c>
      <c r="L89" s="702"/>
      <c r="M89" s="704"/>
      <c r="N89" s="706">
        <f>VLOOKUP(K89,'３大会申込み入力シート'!$B$37:$C$54,2)</f>
        <v>0</v>
      </c>
      <c r="O89" s="706"/>
      <c r="P89" s="706"/>
      <c r="Q89" s="706"/>
      <c r="R89" s="706"/>
      <c r="S89" s="708"/>
      <c r="U89" s="690"/>
      <c r="V89" s="690"/>
      <c r="W89" s="690"/>
      <c r="X89" s="690"/>
      <c r="Y89" s="690"/>
      <c r="Z89" s="690"/>
      <c r="AA89" s="690"/>
      <c r="AB89" s="690"/>
      <c r="AC89" s="690"/>
      <c r="AD89" s="690"/>
      <c r="AE89" s="690"/>
      <c r="AF89" s="690"/>
      <c r="AG89" s="690"/>
      <c r="AH89" s="690"/>
      <c r="AI89" s="690"/>
      <c r="AJ89" s="690"/>
      <c r="AK89" s="690"/>
      <c r="AL89" s="690"/>
      <c r="AM89" s="690"/>
    </row>
    <row r="90" spans="1:39" ht="11.25" customHeight="1">
      <c r="A90" s="743"/>
      <c r="B90" s="703"/>
      <c r="C90" s="705"/>
      <c r="D90" s="707"/>
      <c r="E90" s="707"/>
      <c r="F90" s="707"/>
      <c r="G90" s="707"/>
      <c r="H90" s="707"/>
      <c r="I90" s="709"/>
      <c r="J90" s="112"/>
      <c r="K90" s="701"/>
      <c r="L90" s="703"/>
      <c r="M90" s="705"/>
      <c r="N90" s="707"/>
      <c r="O90" s="707"/>
      <c r="P90" s="707"/>
      <c r="Q90" s="707"/>
      <c r="R90" s="707"/>
      <c r="S90" s="709"/>
      <c r="U90" s="690"/>
      <c r="V90" s="690"/>
      <c r="W90" s="690"/>
      <c r="X90" s="690"/>
      <c r="Y90" s="690"/>
      <c r="Z90" s="690"/>
      <c r="AA90" s="690"/>
      <c r="AB90" s="690"/>
      <c r="AC90" s="690"/>
      <c r="AD90" s="690"/>
      <c r="AE90" s="690"/>
      <c r="AF90" s="690"/>
      <c r="AG90" s="690"/>
      <c r="AH90" s="690"/>
      <c r="AI90" s="690"/>
      <c r="AJ90" s="690"/>
      <c r="AK90" s="690"/>
      <c r="AL90" s="690"/>
      <c r="AM90" s="690"/>
    </row>
    <row r="91" spans="1:39" ht="11.25" customHeight="1">
      <c r="A91" s="742">
        <f t="shared" si="3"/>
        <v>18</v>
      </c>
      <c r="B91" s="702"/>
      <c r="C91" s="704"/>
      <c r="D91" s="706">
        <f>VLOOKUP(A91,'３大会申込み入力シート'!$B$37:$C$54,2)</f>
        <v>0</v>
      </c>
      <c r="E91" s="706"/>
      <c r="F91" s="706"/>
      <c r="G91" s="706"/>
      <c r="H91" s="706"/>
      <c r="I91" s="708"/>
      <c r="J91" s="112"/>
      <c r="K91" s="700">
        <f t="shared" si="4"/>
        <v>18</v>
      </c>
      <c r="L91" s="702"/>
      <c r="M91" s="704"/>
      <c r="N91" s="706">
        <f>VLOOKUP(K91,'３大会申込み入力シート'!$B$37:$C$54,2)</f>
        <v>0</v>
      </c>
      <c r="O91" s="706"/>
      <c r="P91" s="706"/>
      <c r="Q91" s="706"/>
      <c r="R91" s="706"/>
      <c r="S91" s="708"/>
      <c r="U91" s="685"/>
      <c r="V91" s="685"/>
      <c r="W91" s="685"/>
      <c r="X91" s="685"/>
      <c r="Y91" s="685"/>
      <c r="Z91" s="685"/>
      <c r="AA91" s="685"/>
      <c r="AB91" s="685"/>
      <c r="AC91" s="685"/>
      <c r="AD91" s="685"/>
      <c r="AE91" s="685"/>
      <c r="AF91" s="685"/>
      <c r="AG91" s="685"/>
      <c r="AH91" s="685"/>
      <c r="AI91" s="685"/>
      <c r="AJ91" s="685"/>
      <c r="AK91" s="685"/>
      <c r="AL91" s="685"/>
      <c r="AM91" s="685"/>
    </row>
    <row r="92" spans="1:39" ht="11.25" customHeight="1">
      <c r="A92" s="743"/>
      <c r="B92" s="703"/>
      <c r="C92" s="705"/>
      <c r="D92" s="707"/>
      <c r="E92" s="707"/>
      <c r="F92" s="707"/>
      <c r="G92" s="707"/>
      <c r="H92" s="707"/>
      <c r="I92" s="709"/>
      <c r="J92" s="112"/>
      <c r="K92" s="701"/>
      <c r="L92" s="703"/>
      <c r="M92" s="705"/>
      <c r="N92" s="707"/>
      <c r="O92" s="707"/>
      <c r="P92" s="707"/>
      <c r="Q92" s="707"/>
      <c r="R92" s="707"/>
      <c r="S92" s="709"/>
      <c r="U92" s="685"/>
      <c r="V92" s="685"/>
      <c r="W92" s="685"/>
      <c r="X92" s="685"/>
      <c r="Y92" s="685"/>
      <c r="Z92" s="685"/>
      <c r="AA92" s="685"/>
      <c r="AB92" s="685"/>
      <c r="AC92" s="685"/>
      <c r="AD92" s="685"/>
      <c r="AE92" s="685"/>
      <c r="AF92" s="685"/>
      <c r="AG92" s="685"/>
      <c r="AH92" s="685"/>
      <c r="AI92" s="685"/>
      <c r="AJ92" s="685"/>
      <c r="AK92" s="685"/>
      <c r="AL92" s="685"/>
      <c r="AM92" s="685"/>
    </row>
    <row r="93" spans="1:39" ht="11.25" customHeight="1">
      <c r="A93" s="696" t="s">
        <v>1048</v>
      </c>
      <c r="B93" s="682"/>
      <c r="C93" s="682"/>
      <c r="D93" s="682"/>
      <c r="E93" s="682"/>
      <c r="F93" s="682"/>
      <c r="G93" s="682"/>
      <c r="H93" s="682"/>
      <c r="I93" s="697"/>
      <c r="J93" s="115"/>
      <c r="K93" s="696" t="s">
        <v>1048</v>
      </c>
      <c r="L93" s="682"/>
      <c r="M93" s="682"/>
      <c r="N93" s="682"/>
      <c r="O93" s="682"/>
      <c r="P93" s="682"/>
      <c r="Q93" s="682"/>
      <c r="R93" s="682"/>
      <c r="S93" s="697"/>
      <c r="U93" s="685"/>
      <c r="V93" s="685"/>
      <c r="W93" s="685"/>
      <c r="X93" s="685"/>
      <c r="Y93" s="685"/>
      <c r="Z93" s="685"/>
      <c r="AA93" s="685"/>
      <c r="AB93" s="685"/>
      <c r="AC93" s="685"/>
      <c r="AD93" s="685"/>
      <c r="AE93" s="685"/>
      <c r="AF93" s="685"/>
      <c r="AG93" s="685"/>
      <c r="AH93" s="685"/>
      <c r="AI93" s="685"/>
      <c r="AJ93" s="685"/>
      <c r="AK93" s="685"/>
      <c r="AL93" s="685"/>
      <c r="AM93" s="685"/>
    </row>
    <row r="94" spans="1:39" ht="11.25" customHeight="1">
      <c r="A94" s="698"/>
      <c r="B94" s="688"/>
      <c r="C94" s="688"/>
      <c r="D94" s="688"/>
      <c r="E94" s="688"/>
      <c r="F94" s="688"/>
      <c r="G94" s="688"/>
      <c r="H94" s="688"/>
      <c r="I94" s="699"/>
      <c r="J94" s="115"/>
      <c r="K94" s="698"/>
      <c r="L94" s="688"/>
      <c r="M94" s="688"/>
      <c r="N94" s="688"/>
      <c r="O94" s="688"/>
      <c r="P94" s="688"/>
      <c r="Q94" s="688"/>
      <c r="R94" s="688"/>
      <c r="S94" s="699"/>
      <c r="U94" s="685"/>
      <c r="V94" s="685"/>
      <c r="W94" s="685"/>
      <c r="X94" s="685"/>
      <c r="Y94" s="685"/>
      <c r="Z94" s="685"/>
      <c r="AA94" s="685"/>
      <c r="AB94" s="685"/>
      <c r="AC94" s="685"/>
      <c r="AD94" s="685"/>
      <c r="AE94" s="685"/>
      <c r="AF94" s="685"/>
      <c r="AG94" s="685"/>
      <c r="AH94" s="685"/>
      <c r="AI94" s="685"/>
      <c r="AJ94" s="685"/>
      <c r="AK94" s="685"/>
      <c r="AL94" s="685"/>
      <c r="AM94" s="685"/>
    </row>
    <row r="95" spans="1:39" ht="11.25" customHeight="1">
      <c r="A95" s="710"/>
      <c r="B95" s="711"/>
      <c r="C95" s="714"/>
      <c r="D95" s="692" t="str">
        <f>IF(A95="","",(VLOOKUP(A95,'３大会申込み入力シート'!$B$37:$C$54,2)))</f>
        <v/>
      </c>
      <c r="E95" s="692"/>
      <c r="F95" s="692"/>
      <c r="G95" s="692"/>
      <c r="H95" s="692"/>
      <c r="I95" s="694"/>
      <c r="J95" s="318"/>
      <c r="K95" s="710"/>
      <c r="L95" s="711"/>
      <c r="M95" s="714"/>
      <c r="N95" s="692" t="str">
        <f>IF(K95="","",(VLOOKUP(K95,'３大会申込み入力シート'!$B$37:$C$54,2)))</f>
        <v/>
      </c>
      <c r="O95" s="692"/>
      <c r="P95" s="692"/>
      <c r="Q95" s="692"/>
      <c r="R95" s="692"/>
      <c r="S95" s="694"/>
      <c r="U95" s="685"/>
      <c r="V95" s="685"/>
      <c r="W95" s="685"/>
      <c r="X95" s="685"/>
      <c r="Y95" s="685"/>
      <c r="Z95" s="685"/>
      <c r="AA95" s="685"/>
      <c r="AB95" s="685"/>
      <c r="AC95" s="685"/>
      <c r="AD95" s="685"/>
      <c r="AE95" s="685"/>
      <c r="AF95" s="685"/>
      <c r="AG95" s="685"/>
      <c r="AH95" s="685"/>
      <c r="AI95" s="685"/>
      <c r="AJ95" s="685"/>
      <c r="AK95" s="685"/>
      <c r="AL95" s="685"/>
      <c r="AM95" s="685"/>
    </row>
    <row r="96" spans="1:39" ht="11.25" customHeight="1">
      <c r="A96" s="712"/>
      <c r="B96" s="713"/>
      <c r="C96" s="715"/>
      <c r="D96" s="693"/>
      <c r="E96" s="693"/>
      <c r="F96" s="693"/>
      <c r="G96" s="693"/>
      <c r="H96" s="693"/>
      <c r="I96" s="695"/>
      <c r="J96" s="318"/>
      <c r="K96" s="712"/>
      <c r="L96" s="713"/>
      <c r="M96" s="715"/>
      <c r="N96" s="693"/>
      <c r="O96" s="693"/>
      <c r="P96" s="693"/>
      <c r="Q96" s="693"/>
      <c r="R96" s="693"/>
      <c r="S96" s="695"/>
      <c r="U96" s="685"/>
      <c r="V96" s="685"/>
      <c r="W96" s="685"/>
      <c r="X96" s="685"/>
      <c r="Y96" s="685"/>
      <c r="Z96" s="685"/>
      <c r="AA96" s="685"/>
      <c r="AB96" s="685"/>
      <c r="AC96" s="685"/>
      <c r="AD96" s="685"/>
      <c r="AE96" s="685"/>
      <c r="AF96" s="685"/>
      <c r="AG96" s="685"/>
      <c r="AH96" s="685"/>
      <c r="AI96" s="685"/>
      <c r="AJ96" s="685"/>
      <c r="AK96" s="685"/>
      <c r="AL96" s="685"/>
      <c r="AM96" s="685"/>
    </row>
    <row r="97" spans="1:39" ht="11.25" customHeight="1">
      <c r="A97" s="710"/>
      <c r="B97" s="711"/>
      <c r="C97" s="714"/>
      <c r="D97" s="692" t="str">
        <f>IF(A97="","",(VLOOKUP(A97,'３大会申込み入力シート'!$B$37:$C$54,2)))</f>
        <v/>
      </c>
      <c r="E97" s="692"/>
      <c r="F97" s="692"/>
      <c r="G97" s="692"/>
      <c r="H97" s="692"/>
      <c r="I97" s="694"/>
      <c r="J97" s="318"/>
      <c r="K97" s="710"/>
      <c r="L97" s="711"/>
      <c r="M97" s="714"/>
      <c r="N97" s="692" t="str">
        <f>IF(K97="","",(VLOOKUP(K97,'３大会申込み入力シート'!$B$37:$C$54,2)))</f>
        <v/>
      </c>
      <c r="O97" s="692"/>
      <c r="P97" s="692"/>
      <c r="Q97" s="692"/>
      <c r="R97" s="692"/>
      <c r="S97" s="694"/>
      <c r="U97" s="685"/>
      <c r="V97" s="685"/>
      <c r="W97" s="685"/>
      <c r="X97" s="685"/>
      <c r="Y97" s="685"/>
      <c r="Z97" s="685"/>
      <c r="AA97" s="685"/>
      <c r="AB97" s="685"/>
      <c r="AC97" s="685"/>
      <c r="AD97" s="685"/>
      <c r="AE97" s="685"/>
      <c r="AF97" s="685"/>
      <c r="AG97" s="685"/>
      <c r="AH97" s="685"/>
      <c r="AI97" s="685"/>
      <c r="AJ97" s="685"/>
      <c r="AK97" s="685"/>
      <c r="AL97" s="685"/>
      <c r="AM97" s="685"/>
    </row>
    <row r="98" spans="1:39" ht="11.25" customHeight="1" thickBot="1">
      <c r="A98" s="712"/>
      <c r="B98" s="713"/>
      <c r="C98" s="715"/>
      <c r="D98" s="693"/>
      <c r="E98" s="693"/>
      <c r="F98" s="693"/>
      <c r="G98" s="693"/>
      <c r="H98" s="693"/>
      <c r="I98" s="695"/>
      <c r="J98" s="318"/>
      <c r="K98" s="712"/>
      <c r="L98" s="713"/>
      <c r="M98" s="715"/>
      <c r="N98" s="693"/>
      <c r="O98" s="693"/>
      <c r="P98" s="693"/>
      <c r="Q98" s="693"/>
      <c r="R98" s="693"/>
      <c r="S98" s="695"/>
      <c r="U98" s="685"/>
      <c r="V98" s="685"/>
      <c r="W98" s="685"/>
      <c r="X98" s="685"/>
      <c r="Y98" s="685"/>
      <c r="Z98" s="685"/>
      <c r="AA98" s="685"/>
      <c r="AB98" s="685"/>
      <c r="AC98" s="685"/>
      <c r="AD98" s="685"/>
      <c r="AE98" s="685"/>
      <c r="AF98" s="685"/>
      <c r="AG98" s="685"/>
      <c r="AH98" s="685"/>
      <c r="AI98" s="685"/>
      <c r="AJ98" s="685"/>
      <c r="AK98" s="685"/>
      <c r="AL98" s="685"/>
      <c r="AM98" s="685"/>
    </row>
    <row r="99" spans="1:39" ht="11.25" customHeight="1">
      <c r="A99" s="116"/>
      <c r="B99" s="117"/>
      <c r="C99" s="118"/>
      <c r="D99" s="119"/>
      <c r="E99" s="119"/>
      <c r="F99" s="119"/>
      <c r="G99" s="119"/>
      <c r="H99" s="119"/>
      <c r="I99" s="118"/>
      <c r="J99" s="120"/>
      <c r="K99" s="116"/>
      <c r="L99" s="117"/>
      <c r="M99" s="118"/>
      <c r="N99" s="119"/>
      <c r="O99" s="119"/>
      <c r="P99" s="119"/>
      <c r="Q99" s="119"/>
      <c r="R99" s="119"/>
      <c r="S99" s="118"/>
      <c r="U99" s="121"/>
      <c r="V99" s="122"/>
      <c r="W99" s="123"/>
      <c r="X99" s="124"/>
      <c r="Y99" s="124"/>
      <c r="Z99" s="124"/>
      <c r="AA99" s="124"/>
      <c r="AB99" s="124"/>
      <c r="AC99" s="123"/>
      <c r="AE99" s="121"/>
      <c r="AF99" s="122"/>
      <c r="AG99" s="123"/>
      <c r="AH99" s="124"/>
      <c r="AI99" s="124"/>
      <c r="AJ99" s="124"/>
      <c r="AK99" s="124"/>
      <c r="AL99" s="124"/>
      <c r="AM99" s="123"/>
    </row>
    <row r="100" spans="1:39" ht="11.25" customHeight="1">
      <c r="A100" s="1"/>
      <c r="B100" s="1"/>
      <c r="C100" s="1"/>
      <c r="D100" s="1"/>
      <c r="E100" s="1"/>
      <c r="F100" s="716"/>
      <c r="G100" s="716"/>
      <c r="H100" s="716"/>
      <c r="I100" s="716"/>
      <c r="J100" s="716"/>
      <c r="K100" s="716"/>
      <c r="L100" s="716"/>
      <c r="M100" s="716"/>
      <c r="N100" s="716"/>
      <c r="O100" s="716"/>
      <c r="P100" s="716"/>
      <c r="Q100" s="716"/>
      <c r="R100" s="716"/>
      <c r="S100" s="716"/>
      <c r="T100" s="716"/>
      <c r="U100" s="716"/>
      <c r="V100" s="716"/>
      <c r="W100" s="716"/>
      <c r="X100" s="716"/>
      <c r="Y100" s="716"/>
      <c r="Z100" s="716"/>
      <c r="AA100" s="716"/>
      <c r="AB100" s="716"/>
      <c r="AC100" s="716"/>
      <c r="AD100" s="716"/>
      <c r="AE100" s="716"/>
      <c r="AF100" s="716"/>
      <c r="AG100" s="716"/>
      <c r="AH100" s="716"/>
      <c r="AI100" s="1"/>
      <c r="AJ100" s="1"/>
      <c r="AK100" s="1"/>
      <c r="AL100" s="1"/>
      <c r="AM100" s="1"/>
    </row>
    <row r="101" spans="1:39" ht="11.25" customHeight="1">
      <c r="A101" s="1"/>
      <c r="B101" s="1"/>
      <c r="C101" s="1"/>
      <c r="D101" s="1"/>
      <c r="E101" s="1"/>
      <c r="F101" s="716"/>
      <c r="G101" s="716"/>
      <c r="H101" s="716"/>
      <c r="I101" s="716"/>
      <c r="J101" s="716"/>
      <c r="K101" s="716"/>
      <c r="L101" s="716"/>
      <c r="M101" s="716"/>
      <c r="N101" s="716"/>
      <c r="O101" s="716"/>
      <c r="P101" s="716"/>
      <c r="Q101" s="716"/>
      <c r="R101" s="716"/>
      <c r="S101" s="716"/>
      <c r="T101" s="716"/>
      <c r="U101" s="716"/>
      <c r="V101" s="716"/>
      <c r="W101" s="716"/>
      <c r="X101" s="716"/>
      <c r="Y101" s="716"/>
      <c r="Z101" s="716"/>
      <c r="AA101" s="716"/>
      <c r="AB101" s="716"/>
      <c r="AC101" s="716"/>
      <c r="AD101" s="716"/>
      <c r="AE101" s="716"/>
      <c r="AF101" s="716"/>
      <c r="AG101" s="716"/>
      <c r="AH101" s="716"/>
      <c r="AI101" s="1"/>
      <c r="AJ101" s="1"/>
      <c r="AK101" s="1"/>
      <c r="AL101" s="1"/>
      <c r="AM101" s="1"/>
    </row>
    <row r="102" spans="1:39" ht="11.25" customHeight="1">
      <c r="A102" s="1"/>
      <c r="B102" s="1"/>
      <c r="C102" s="1"/>
      <c r="D102" s="1"/>
      <c r="E102" s="1"/>
      <c r="F102" s="716"/>
      <c r="G102" s="716"/>
      <c r="H102" s="716"/>
      <c r="I102" s="716"/>
      <c r="J102" s="716"/>
      <c r="K102" s="716"/>
      <c r="L102" s="716"/>
      <c r="M102" s="716"/>
      <c r="N102" s="716"/>
      <c r="O102" s="716"/>
      <c r="P102" s="716"/>
      <c r="Q102" s="716"/>
      <c r="R102" s="716"/>
      <c r="S102" s="716"/>
      <c r="T102" s="716"/>
      <c r="U102" s="716"/>
      <c r="V102" s="716"/>
      <c r="W102" s="716"/>
      <c r="X102" s="716"/>
      <c r="Y102" s="716"/>
      <c r="Z102" s="716"/>
      <c r="AA102" s="716"/>
      <c r="AB102" s="716"/>
      <c r="AC102" s="716"/>
      <c r="AD102" s="716"/>
      <c r="AE102" s="716"/>
      <c r="AF102" s="716"/>
      <c r="AG102" s="716"/>
      <c r="AH102" s="716"/>
      <c r="AI102" s="1"/>
      <c r="AJ102" s="1"/>
      <c r="AK102" s="1"/>
      <c r="AL102" s="1"/>
      <c r="AM102" s="1"/>
    </row>
    <row r="103" spans="1:39" ht="11.25" customHeight="1">
      <c r="A103" s="1"/>
      <c r="B103" s="1"/>
      <c r="C103" s="1"/>
      <c r="D103" s="1"/>
      <c r="E103" s="1"/>
      <c r="F103" s="716"/>
      <c r="G103" s="716"/>
      <c r="H103" s="716"/>
      <c r="I103" s="716"/>
      <c r="J103" s="716"/>
      <c r="K103" s="716"/>
      <c r="L103" s="716"/>
      <c r="M103" s="716"/>
      <c r="N103" s="716"/>
      <c r="O103" s="716"/>
      <c r="P103" s="716"/>
      <c r="Q103" s="716"/>
      <c r="R103" s="716"/>
      <c r="S103" s="716"/>
      <c r="T103" s="716"/>
      <c r="U103" s="716"/>
      <c r="V103" s="716"/>
      <c r="W103" s="716"/>
      <c r="X103" s="716"/>
      <c r="Y103" s="716"/>
      <c r="Z103" s="716"/>
      <c r="AA103" s="716"/>
      <c r="AB103" s="716"/>
      <c r="AC103" s="716"/>
      <c r="AD103" s="716"/>
      <c r="AE103" s="716"/>
      <c r="AF103" s="716"/>
      <c r="AG103" s="716"/>
      <c r="AH103" s="716"/>
      <c r="AI103" s="1"/>
      <c r="AJ103" s="1"/>
      <c r="AK103" s="1"/>
      <c r="AL103" s="1"/>
      <c r="AM103" s="1"/>
    </row>
    <row r="104" spans="1:39" ht="11.25" customHeight="1">
      <c r="A104" s="1"/>
      <c r="B104" s="1"/>
      <c r="C104" s="1"/>
      <c r="D104" s="1"/>
      <c r="E104" s="1"/>
      <c r="F104" s="716"/>
      <c r="G104" s="716"/>
      <c r="H104" s="716"/>
      <c r="I104" s="716"/>
      <c r="J104" s="716"/>
      <c r="K104" s="716"/>
      <c r="L104" s="716"/>
      <c r="M104" s="716"/>
      <c r="N104" s="716"/>
      <c r="O104" s="716"/>
      <c r="P104" s="716"/>
      <c r="Q104" s="716"/>
      <c r="R104" s="716"/>
      <c r="S104" s="716"/>
      <c r="T104" s="716"/>
      <c r="U104" s="716"/>
      <c r="V104" s="716"/>
      <c r="W104" s="716"/>
      <c r="X104" s="716"/>
      <c r="Y104" s="716"/>
      <c r="Z104" s="716"/>
      <c r="AA104" s="716"/>
      <c r="AB104" s="716"/>
      <c r="AC104" s="716"/>
      <c r="AD104" s="716"/>
      <c r="AE104" s="716"/>
      <c r="AF104" s="716"/>
      <c r="AG104" s="716"/>
      <c r="AH104" s="716"/>
      <c r="AI104" s="1"/>
      <c r="AJ104" s="1"/>
      <c r="AK104" s="1"/>
      <c r="AL104" s="1"/>
      <c r="AM104" s="1"/>
    </row>
    <row r="105" spans="1:39">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E105" s="1"/>
      <c r="AF105" s="1"/>
    </row>
    <row r="106" spans="1:39">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E106" s="1"/>
      <c r="AF106" s="1"/>
    </row>
    <row r="107" spans="1:39">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E107" s="1"/>
      <c r="AF107" s="1"/>
    </row>
    <row r="108" spans="1:39">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E108" s="1"/>
      <c r="AF108" s="1"/>
    </row>
    <row r="109" spans="1:39">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E109" s="1"/>
      <c r="AF109" s="1"/>
    </row>
  </sheetData>
  <sheetProtection sheet="1"/>
  <mergeCells count="643">
    <mergeCell ref="K3:L5"/>
    <mergeCell ref="M3:Q5"/>
    <mergeCell ref="R3:S5"/>
    <mergeCell ref="U3:V5"/>
    <mergeCell ref="W3:AA5"/>
    <mergeCell ref="AB3:AC5"/>
    <mergeCell ref="A8:A9"/>
    <mergeCell ref="B8:B9"/>
    <mergeCell ref="C8:C9"/>
    <mergeCell ref="A3:B5"/>
    <mergeCell ref="C3:G5"/>
    <mergeCell ref="H3:I5"/>
    <mergeCell ref="A6:B7"/>
    <mergeCell ref="C6:I7"/>
    <mergeCell ref="K6:L7"/>
    <mergeCell ref="M6:S7"/>
    <mergeCell ref="U6:V7"/>
    <mergeCell ref="W6:AC7"/>
    <mergeCell ref="D8:H9"/>
    <mergeCell ref="I8:I9"/>
    <mergeCell ref="K8:K9"/>
    <mergeCell ref="L8:L9"/>
    <mergeCell ref="M8:M9"/>
    <mergeCell ref="N8:R9"/>
    <mergeCell ref="W8:W9"/>
    <mergeCell ref="X8:AB9"/>
    <mergeCell ref="AC8:AC9"/>
    <mergeCell ref="A10:A11"/>
    <mergeCell ref="B10:B11"/>
    <mergeCell ref="C10:C11"/>
    <mergeCell ref="D10:H11"/>
    <mergeCell ref="I10:I11"/>
    <mergeCell ref="K10:K11"/>
    <mergeCell ref="L10:L11"/>
    <mergeCell ref="M10:M11"/>
    <mergeCell ref="N10:R11"/>
    <mergeCell ref="S10:S11"/>
    <mergeCell ref="U10:U11"/>
    <mergeCell ref="V10:V11"/>
    <mergeCell ref="W10:W11"/>
    <mergeCell ref="X10:AB11"/>
    <mergeCell ref="AC10:AC11"/>
    <mergeCell ref="L12:L13"/>
    <mergeCell ref="M12:M13"/>
    <mergeCell ref="N12:R13"/>
    <mergeCell ref="S8:S9"/>
    <mergeCell ref="U8:U9"/>
    <mergeCell ref="V8:V9"/>
    <mergeCell ref="S12:S13"/>
    <mergeCell ref="U12:U13"/>
    <mergeCell ref="V12:V13"/>
    <mergeCell ref="W12:W13"/>
    <mergeCell ref="X12:AB13"/>
    <mergeCell ref="AC12:AC13"/>
    <mergeCell ref="A14:A15"/>
    <mergeCell ref="B14:B15"/>
    <mergeCell ref="C14:C15"/>
    <mergeCell ref="D14:H15"/>
    <mergeCell ref="I14:I15"/>
    <mergeCell ref="K14:K15"/>
    <mergeCell ref="L14:L15"/>
    <mergeCell ref="M14:M15"/>
    <mergeCell ref="N14:R15"/>
    <mergeCell ref="S14:S15"/>
    <mergeCell ref="U14:U15"/>
    <mergeCell ref="V14:V15"/>
    <mergeCell ref="W14:W15"/>
    <mergeCell ref="X14:AB15"/>
    <mergeCell ref="AC14:AC15"/>
    <mergeCell ref="A12:A13"/>
    <mergeCell ref="B12:B13"/>
    <mergeCell ref="C12:C13"/>
    <mergeCell ref="D12:H13"/>
    <mergeCell ref="I12:I13"/>
    <mergeCell ref="K12:K13"/>
    <mergeCell ref="W16:W17"/>
    <mergeCell ref="X16:AB17"/>
    <mergeCell ref="AC16:AC17"/>
    <mergeCell ref="A18:A19"/>
    <mergeCell ref="B18:B19"/>
    <mergeCell ref="C18:C19"/>
    <mergeCell ref="D18:H19"/>
    <mergeCell ref="I18:I19"/>
    <mergeCell ref="K18:K19"/>
    <mergeCell ref="L18:L19"/>
    <mergeCell ref="M18:M19"/>
    <mergeCell ref="N18:R19"/>
    <mergeCell ref="S18:S19"/>
    <mergeCell ref="U18:U19"/>
    <mergeCell ref="V18:V19"/>
    <mergeCell ref="W18:W19"/>
    <mergeCell ref="X18:AB19"/>
    <mergeCell ref="AC18:AC19"/>
    <mergeCell ref="A16:A17"/>
    <mergeCell ref="B16:B17"/>
    <mergeCell ref="C16:C17"/>
    <mergeCell ref="D16:H17"/>
    <mergeCell ref="I16:I17"/>
    <mergeCell ref="K16:K17"/>
    <mergeCell ref="L20:L21"/>
    <mergeCell ref="M20:M21"/>
    <mergeCell ref="N20:R21"/>
    <mergeCell ref="S16:S17"/>
    <mergeCell ref="U16:U17"/>
    <mergeCell ref="V16:V17"/>
    <mergeCell ref="L16:L17"/>
    <mergeCell ref="M16:M17"/>
    <mergeCell ref="N16:R17"/>
    <mergeCell ref="S20:S21"/>
    <mergeCell ref="U20:U21"/>
    <mergeCell ref="V20:V21"/>
    <mergeCell ref="W20:W21"/>
    <mergeCell ref="X20:AB21"/>
    <mergeCell ref="AC20:AC21"/>
    <mergeCell ref="A22:A23"/>
    <mergeCell ref="B22:B23"/>
    <mergeCell ref="C22:C23"/>
    <mergeCell ref="D22:H23"/>
    <mergeCell ref="I22:I23"/>
    <mergeCell ref="K22:K23"/>
    <mergeCell ref="L22:L23"/>
    <mergeCell ref="M22:M23"/>
    <mergeCell ref="N22:R23"/>
    <mergeCell ref="S22:S23"/>
    <mergeCell ref="U22:U23"/>
    <mergeCell ref="V22:V23"/>
    <mergeCell ref="W22:W23"/>
    <mergeCell ref="X22:AB23"/>
    <mergeCell ref="AC22:AC23"/>
    <mergeCell ref="A20:A21"/>
    <mergeCell ref="B20:B21"/>
    <mergeCell ref="C20:C21"/>
    <mergeCell ref="D20:H21"/>
    <mergeCell ref="I20:I21"/>
    <mergeCell ref="K20:K21"/>
    <mergeCell ref="W24:W25"/>
    <mergeCell ref="X24:AB25"/>
    <mergeCell ref="AC24:AC25"/>
    <mergeCell ref="A26:A27"/>
    <mergeCell ref="B26:B27"/>
    <mergeCell ref="C26:C27"/>
    <mergeCell ref="D26:H27"/>
    <mergeCell ref="I26:I27"/>
    <mergeCell ref="K26:K27"/>
    <mergeCell ref="L26:L27"/>
    <mergeCell ref="M26:M27"/>
    <mergeCell ref="N26:R27"/>
    <mergeCell ref="S26:S27"/>
    <mergeCell ref="U26:U27"/>
    <mergeCell ref="V26:V27"/>
    <mergeCell ref="W26:W27"/>
    <mergeCell ref="X26:AB27"/>
    <mergeCell ref="AC26:AC27"/>
    <mergeCell ref="A24:A25"/>
    <mergeCell ref="B24:B25"/>
    <mergeCell ref="C24:C25"/>
    <mergeCell ref="D24:H25"/>
    <mergeCell ref="I24:I25"/>
    <mergeCell ref="K24:K25"/>
    <mergeCell ref="L28:L29"/>
    <mergeCell ref="M28:M29"/>
    <mergeCell ref="N28:R29"/>
    <mergeCell ref="S24:S25"/>
    <mergeCell ref="U24:U25"/>
    <mergeCell ref="V24:V25"/>
    <mergeCell ref="L24:L25"/>
    <mergeCell ref="M24:M25"/>
    <mergeCell ref="N24:R25"/>
    <mergeCell ref="S28:S29"/>
    <mergeCell ref="U28:U29"/>
    <mergeCell ref="V28:V29"/>
    <mergeCell ref="W28:W29"/>
    <mergeCell ref="X28:AB29"/>
    <mergeCell ref="AC28:AC29"/>
    <mergeCell ref="A30:A31"/>
    <mergeCell ref="B30:B31"/>
    <mergeCell ref="C30:C31"/>
    <mergeCell ref="D30:H31"/>
    <mergeCell ref="I30:I31"/>
    <mergeCell ref="K30:K31"/>
    <mergeCell ref="L30:L31"/>
    <mergeCell ref="M30:M31"/>
    <mergeCell ref="N30:R31"/>
    <mergeCell ref="S30:S31"/>
    <mergeCell ref="U30:U31"/>
    <mergeCell ref="V30:V31"/>
    <mergeCell ref="W30:W31"/>
    <mergeCell ref="X30:AB31"/>
    <mergeCell ref="AC30:AC31"/>
    <mergeCell ref="A28:A29"/>
    <mergeCell ref="B28:B29"/>
    <mergeCell ref="C28:C29"/>
    <mergeCell ref="D28:H29"/>
    <mergeCell ref="I28:I29"/>
    <mergeCell ref="K28:K29"/>
    <mergeCell ref="U32:U33"/>
    <mergeCell ref="V32:V33"/>
    <mergeCell ref="W32:W33"/>
    <mergeCell ref="X32:AB33"/>
    <mergeCell ref="AC32:AC33"/>
    <mergeCell ref="A34:A35"/>
    <mergeCell ref="B34:B35"/>
    <mergeCell ref="C34:C35"/>
    <mergeCell ref="D34:H35"/>
    <mergeCell ref="I34:I35"/>
    <mergeCell ref="K34:K35"/>
    <mergeCell ref="L34:L35"/>
    <mergeCell ref="M34:M35"/>
    <mergeCell ref="N34:R35"/>
    <mergeCell ref="S34:S35"/>
    <mergeCell ref="U34:U35"/>
    <mergeCell ref="V34:V35"/>
    <mergeCell ref="W34:W35"/>
    <mergeCell ref="X34:AB35"/>
    <mergeCell ref="AC34:AC35"/>
    <mergeCell ref="A32:A33"/>
    <mergeCell ref="B32:B33"/>
    <mergeCell ref="C32:C33"/>
    <mergeCell ref="D32:H33"/>
    <mergeCell ref="B36:B37"/>
    <mergeCell ref="C36:C37"/>
    <mergeCell ref="D36:H37"/>
    <mergeCell ref="I36:I37"/>
    <mergeCell ref="K36:K37"/>
    <mergeCell ref="L36:L37"/>
    <mergeCell ref="M36:M37"/>
    <mergeCell ref="N36:R37"/>
    <mergeCell ref="S32:S33"/>
    <mergeCell ref="I32:I33"/>
    <mergeCell ref="K32:K33"/>
    <mergeCell ref="L32:L33"/>
    <mergeCell ref="M32:M33"/>
    <mergeCell ref="N32:R33"/>
    <mergeCell ref="M40:M41"/>
    <mergeCell ref="N40:R41"/>
    <mergeCell ref="S36:S37"/>
    <mergeCell ref="U36:U37"/>
    <mergeCell ref="V36:V37"/>
    <mergeCell ref="W36:W37"/>
    <mergeCell ref="X36:AB37"/>
    <mergeCell ref="AC36:AC37"/>
    <mergeCell ref="A38:A39"/>
    <mergeCell ref="B38:B39"/>
    <mergeCell ref="C38:C39"/>
    <mergeCell ref="D38:H39"/>
    <mergeCell ref="I38:I39"/>
    <mergeCell ref="K38:K39"/>
    <mergeCell ref="L38:L39"/>
    <mergeCell ref="M38:M39"/>
    <mergeCell ref="N38:R39"/>
    <mergeCell ref="S38:S39"/>
    <mergeCell ref="U38:U39"/>
    <mergeCell ref="V38:V39"/>
    <mergeCell ref="W38:W39"/>
    <mergeCell ref="X38:AB39"/>
    <mergeCell ref="AC38:AC39"/>
    <mergeCell ref="A36:A37"/>
    <mergeCell ref="S40:S41"/>
    <mergeCell ref="U40:U41"/>
    <mergeCell ref="V40:V41"/>
    <mergeCell ref="W40:W41"/>
    <mergeCell ref="X40:AB41"/>
    <mergeCell ref="AC40:AC41"/>
    <mergeCell ref="U42:U43"/>
    <mergeCell ref="V42:V43"/>
    <mergeCell ref="A42:A43"/>
    <mergeCell ref="B42:B43"/>
    <mergeCell ref="C42:C43"/>
    <mergeCell ref="D42:H43"/>
    <mergeCell ref="I42:I43"/>
    <mergeCell ref="K42:K43"/>
    <mergeCell ref="W42:W43"/>
    <mergeCell ref="X42:AB43"/>
    <mergeCell ref="AC42:AC43"/>
    <mergeCell ref="A40:A41"/>
    <mergeCell ref="B40:B41"/>
    <mergeCell ref="C40:C41"/>
    <mergeCell ref="D40:H41"/>
    <mergeCell ref="I40:I41"/>
    <mergeCell ref="K40:K41"/>
    <mergeCell ref="L40:L41"/>
    <mergeCell ref="A44:I45"/>
    <mergeCell ref="K44:S45"/>
    <mergeCell ref="U44:AC45"/>
    <mergeCell ref="L42:L43"/>
    <mergeCell ref="M42:M43"/>
    <mergeCell ref="N42:R43"/>
    <mergeCell ref="S42:S43"/>
    <mergeCell ref="A46:B47"/>
    <mergeCell ref="C46:C47"/>
    <mergeCell ref="D46:H47"/>
    <mergeCell ref="I46:I47"/>
    <mergeCell ref="K46:L47"/>
    <mergeCell ref="M46:M47"/>
    <mergeCell ref="N46:R47"/>
    <mergeCell ref="S46:S47"/>
    <mergeCell ref="U46:V47"/>
    <mergeCell ref="W46:W47"/>
    <mergeCell ref="X46:AB47"/>
    <mergeCell ref="AC46:AC47"/>
    <mergeCell ref="K52:L54"/>
    <mergeCell ref="M52:Q54"/>
    <mergeCell ref="R52:S54"/>
    <mergeCell ref="N48:R49"/>
    <mergeCell ref="S48:S49"/>
    <mergeCell ref="U48:V49"/>
    <mergeCell ref="A57:A58"/>
    <mergeCell ref="B57:B58"/>
    <mergeCell ref="C57:C58"/>
    <mergeCell ref="A52:B54"/>
    <mergeCell ref="C52:G54"/>
    <mergeCell ref="H52:I54"/>
    <mergeCell ref="A55:B56"/>
    <mergeCell ref="C55:I56"/>
    <mergeCell ref="K55:L56"/>
    <mergeCell ref="M55:S56"/>
    <mergeCell ref="U55:V56"/>
    <mergeCell ref="A48:B49"/>
    <mergeCell ref="C48:C49"/>
    <mergeCell ref="D48:H49"/>
    <mergeCell ref="I48:I49"/>
    <mergeCell ref="K48:L49"/>
    <mergeCell ref="M48:M49"/>
    <mergeCell ref="S57:S58"/>
    <mergeCell ref="D57:H58"/>
    <mergeCell ref="I57:I58"/>
    <mergeCell ref="K57:K58"/>
    <mergeCell ref="L57:L58"/>
    <mergeCell ref="M57:M58"/>
    <mergeCell ref="N57:R58"/>
    <mergeCell ref="N59:R60"/>
    <mergeCell ref="S59:S60"/>
    <mergeCell ref="A59:A60"/>
    <mergeCell ref="B59:B60"/>
    <mergeCell ref="C59:C60"/>
    <mergeCell ref="D59:H60"/>
    <mergeCell ref="I59:I60"/>
    <mergeCell ref="K59:K60"/>
    <mergeCell ref="L59:L60"/>
    <mergeCell ref="M59:M60"/>
    <mergeCell ref="S61:S62"/>
    <mergeCell ref="A61:A62"/>
    <mergeCell ref="B61:B62"/>
    <mergeCell ref="C61:C62"/>
    <mergeCell ref="D61:H62"/>
    <mergeCell ref="I61:I62"/>
    <mergeCell ref="K61:K62"/>
    <mergeCell ref="L61:L62"/>
    <mergeCell ref="M61:M62"/>
    <mergeCell ref="N61:R62"/>
    <mergeCell ref="L63:L64"/>
    <mergeCell ref="M63:M64"/>
    <mergeCell ref="N63:R64"/>
    <mergeCell ref="S63:S64"/>
    <mergeCell ref="A63:A64"/>
    <mergeCell ref="B63:B64"/>
    <mergeCell ref="C63:C64"/>
    <mergeCell ref="D63:H64"/>
    <mergeCell ref="I63:I64"/>
    <mergeCell ref="K63:K64"/>
    <mergeCell ref="M65:M66"/>
    <mergeCell ref="N65:R66"/>
    <mergeCell ref="S65:S66"/>
    <mergeCell ref="A65:A66"/>
    <mergeCell ref="B65:B66"/>
    <mergeCell ref="C65:C66"/>
    <mergeCell ref="D65:H66"/>
    <mergeCell ref="I65:I66"/>
    <mergeCell ref="K65:K66"/>
    <mergeCell ref="L65:L66"/>
    <mergeCell ref="L67:L68"/>
    <mergeCell ref="M67:M68"/>
    <mergeCell ref="N67:R68"/>
    <mergeCell ref="S67:S68"/>
    <mergeCell ref="A67:A68"/>
    <mergeCell ref="B67:B68"/>
    <mergeCell ref="C67:C68"/>
    <mergeCell ref="D67:H68"/>
    <mergeCell ref="I67:I68"/>
    <mergeCell ref="K67:K68"/>
    <mergeCell ref="M69:M70"/>
    <mergeCell ref="N69:R70"/>
    <mergeCell ref="S69:S70"/>
    <mergeCell ref="N73:R74"/>
    <mergeCell ref="N71:R72"/>
    <mergeCell ref="S71:S72"/>
    <mergeCell ref="M73:M74"/>
    <mergeCell ref="A81:A82"/>
    <mergeCell ref="B81:B82"/>
    <mergeCell ref="C81:C82"/>
    <mergeCell ref="D81:H82"/>
    <mergeCell ref="I81:I82"/>
    <mergeCell ref="K81:K82"/>
    <mergeCell ref="A69:A70"/>
    <mergeCell ref="B69:B70"/>
    <mergeCell ref="C69:C70"/>
    <mergeCell ref="D69:H70"/>
    <mergeCell ref="I69:I70"/>
    <mergeCell ref="K69:K70"/>
    <mergeCell ref="L69:L70"/>
    <mergeCell ref="K71:K72"/>
    <mergeCell ref="L71:L72"/>
    <mergeCell ref="A71:A72"/>
    <mergeCell ref="B71:B72"/>
    <mergeCell ref="C71:C72"/>
    <mergeCell ref="D71:H72"/>
    <mergeCell ref="I71:I72"/>
    <mergeCell ref="K75:K76"/>
    <mergeCell ref="S73:S74"/>
    <mergeCell ref="A73:A74"/>
    <mergeCell ref="B73:B74"/>
    <mergeCell ref="C73:C74"/>
    <mergeCell ref="D73:H74"/>
    <mergeCell ref="I73:I74"/>
    <mergeCell ref="K73:K74"/>
    <mergeCell ref="L73:L74"/>
    <mergeCell ref="L75:L76"/>
    <mergeCell ref="M75:M76"/>
    <mergeCell ref="N75:R76"/>
    <mergeCell ref="S75:S76"/>
    <mergeCell ref="M71:M72"/>
    <mergeCell ref="A75:A76"/>
    <mergeCell ref="B75:B76"/>
    <mergeCell ref="C75:C76"/>
    <mergeCell ref="D75:H76"/>
    <mergeCell ref="I75:I76"/>
    <mergeCell ref="M79:M80"/>
    <mergeCell ref="N79:R80"/>
    <mergeCell ref="S79:S80"/>
    <mergeCell ref="A79:A80"/>
    <mergeCell ref="B79:B80"/>
    <mergeCell ref="C79:C80"/>
    <mergeCell ref="D79:H80"/>
    <mergeCell ref="I79:I80"/>
    <mergeCell ref="U85:AM87"/>
    <mergeCell ref="U79:AM81"/>
    <mergeCell ref="K79:K80"/>
    <mergeCell ref="L79:L80"/>
    <mergeCell ref="N81:R82"/>
    <mergeCell ref="S81:S82"/>
    <mergeCell ref="U82:AM84"/>
    <mergeCell ref="L81:L82"/>
    <mergeCell ref="M81:M82"/>
    <mergeCell ref="S83:S84"/>
    <mergeCell ref="A83:A84"/>
    <mergeCell ref="B83:B84"/>
    <mergeCell ref="C83:C84"/>
    <mergeCell ref="D83:H84"/>
    <mergeCell ref="I83:I84"/>
    <mergeCell ref="K83:K84"/>
    <mergeCell ref="L77:L78"/>
    <mergeCell ref="M77:M78"/>
    <mergeCell ref="N77:R78"/>
    <mergeCell ref="S77:S78"/>
    <mergeCell ref="A77:A78"/>
    <mergeCell ref="B77:B78"/>
    <mergeCell ref="C77:C78"/>
    <mergeCell ref="D77:H78"/>
    <mergeCell ref="I77:I78"/>
    <mergeCell ref="K77:K78"/>
    <mergeCell ref="L83:L84"/>
    <mergeCell ref="M83:M84"/>
    <mergeCell ref="N83:R84"/>
    <mergeCell ref="M85:M86"/>
    <mergeCell ref="N85:R86"/>
    <mergeCell ref="S85:S86"/>
    <mergeCell ref="A85:A86"/>
    <mergeCell ref="B85:B86"/>
    <mergeCell ref="C85:C86"/>
    <mergeCell ref="D85:H86"/>
    <mergeCell ref="I85:I86"/>
    <mergeCell ref="K85:K86"/>
    <mergeCell ref="L85:L86"/>
    <mergeCell ref="N87:R88"/>
    <mergeCell ref="S87:S88"/>
    <mergeCell ref="A87:A88"/>
    <mergeCell ref="B87:B88"/>
    <mergeCell ref="C87:C88"/>
    <mergeCell ref="D87:H88"/>
    <mergeCell ref="I87:I88"/>
    <mergeCell ref="K87:K88"/>
    <mergeCell ref="L87:L88"/>
    <mergeCell ref="M87:M88"/>
    <mergeCell ref="N89:R90"/>
    <mergeCell ref="S89:S90"/>
    <mergeCell ref="A89:A90"/>
    <mergeCell ref="B89:B90"/>
    <mergeCell ref="C89:C90"/>
    <mergeCell ref="D89:H90"/>
    <mergeCell ref="I89:I90"/>
    <mergeCell ref="K89:K90"/>
    <mergeCell ref="L89:L90"/>
    <mergeCell ref="M89:M90"/>
    <mergeCell ref="S91:S92"/>
    <mergeCell ref="A91:A92"/>
    <mergeCell ref="B91:B92"/>
    <mergeCell ref="C91:C92"/>
    <mergeCell ref="D91:H92"/>
    <mergeCell ref="I91:I92"/>
    <mergeCell ref="K91:K92"/>
    <mergeCell ref="L91:L92"/>
    <mergeCell ref="M91:M92"/>
    <mergeCell ref="N91:R92"/>
    <mergeCell ref="S95:S96"/>
    <mergeCell ref="A93:I94"/>
    <mergeCell ref="K93:S94"/>
    <mergeCell ref="A95:B96"/>
    <mergeCell ref="C95:C96"/>
    <mergeCell ref="D95:H96"/>
    <mergeCell ref="I95:I96"/>
    <mergeCell ref="K95:L96"/>
    <mergeCell ref="M95:M96"/>
    <mergeCell ref="A97:B98"/>
    <mergeCell ref="C97:C98"/>
    <mergeCell ref="D97:H98"/>
    <mergeCell ref="I97:I98"/>
    <mergeCell ref="K97:L98"/>
    <mergeCell ref="M97:M98"/>
    <mergeCell ref="F100:AH104"/>
    <mergeCell ref="AE3:AF5"/>
    <mergeCell ref="AG3:AK5"/>
    <mergeCell ref="AE10:AE11"/>
    <mergeCell ref="AF10:AF11"/>
    <mergeCell ref="AG10:AG11"/>
    <mergeCell ref="AH10:AL11"/>
    <mergeCell ref="N97:R98"/>
    <mergeCell ref="S97:S98"/>
    <mergeCell ref="N95:R96"/>
    <mergeCell ref="AL3:AM5"/>
    <mergeCell ref="AE6:AF7"/>
    <mergeCell ref="AG6:AM7"/>
    <mergeCell ref="AE8:AE9"/>
    <mergeCell ref="AF8:AF9"/>
    <mergeCell ref="AG8:AG9"/>
    <mergeCell ref="AH8:AL9"/>
    <mergeCell ref="AM8:AM9"/>
    <mergeCell ref="AM10:AM11"/>
    <mergeCell ref="AE12:AE13"/>
    <mergeCell ref="AF12:AF13"/>
    <mergeCell ref="AG12:AG13"/>
    <mergeCell ref="AH12:AL13"/>
    <mergeCell ref="AM12:AM13"/>
    <mergeCell ref="AE14:AE15"/>
    <mergeCell ref="AF14:AF15"/>
    <mergeCell ref="AG14:AG15"/>
    <mergeCell ref="AH14:AL15"/>
    <mergeCell ref="AM14:AM15"/>
    <mergeCell ref="AE16:AE17"/>
    <mergeCell ref="AF16:AF17"/>
    <mergeCell ref="AG16:AG17"/>
    <mergeCell ref="AH16:AL17"/>
    <mergeCell ref="AM16:AM17"/>
    <mergeCell ref="AE18:AE19"/>
    <mergeCell ref="AF18:AF19"/>
    <mergeCell ref="AG18:AG19"/>
    <mergeCell ref="AH18:AL19"/>
    <mergeCell ref="AM18:AM19"/>
    <mergeCell ref="AE20:AE21"/>
    <mergeCell ref="AF20:AF21"/>
    <mergeCell ref="AG20:AG21"/>
    <mergeCell ref="AH20:AL21"/>
    <mergeCell ref="AM20:AM21"/>
    <mergeCell ref="AE22:AE23"/>
    <mergeCell ref="AF22:AF23"/>
    <mergeCell ref="AG22:AG23"/>
    <mergeCell ref="AH22:AL23"/>
    <mergeCell ref="AM22:AM23"/>
    <mergeCell ref="AE24:AE25"/>
    <mergeCell ref="AF24:AF25"/>
    <mergeCell ref="AG24:AG25"/>
    <mergeCell ref="AH24:AL25"/>
    <mergeCell ref="AM24:AM25"/>
    <mergeCell ref="AE26:AE27"/>
    <mergeCell ref="AF26:AF27"/>
    <mergeCell ref="AG26:AG27"/>
    <mergeCell ref="AH26:AL27"/>
    <mergeCell ref="AM26:AM27"/>
    <mergeCell ref="AE28:AE29"/>
    <mergeCell ref="AF28:AF29"/>
    <mergeCell ref="AG28:AG29"/>
    <mergeCell ref="AH28:AL29"/>
    <mergeCell ref="AM28:AM29"/>
    <mergeCell ref="AE30:AE31"/>
    <mergeCell ref="AF30:AF31"/>
    <mergeCell ref="AG30:AG31"/>
    <mergeCell ref="AH30:AL31"/>
    <mergeCell ref="AM30:AM31"/>
    <mergeCell ref="AH36:AL37"/>
    <mergeCell ref="AM36:AM37"/>
    <mergeCell ref="AE38:AE39"/>
    <mergeCell ref="AF38:AF39"/>
    <mergeCell ref="AG38:AG39"/>
    <mergeCell ref="AH38:AL39"/>
    <mergeCell ref="AM38:AM39"/>
    <mergeCell ref="AE32:AE33"/>
    <mergeCell ref="AF32:AF33"/>
    <mergeCell ref="AG32:AG33"/>
    <mergeCell ref="AH32:AL33"/>
    <mergeCell ref="AM32:AM33"/>
    <mergeCell ref="AE34:AE35"/>
    <mergeCell ref="AF34:AF35"/>
    <mergeCell ref="AG34:AG35"/>
    <mergeCell ref="AH34:AL35"/>
    <mergeCell ref="AM34:AM35"/>
    <mergeCell ref="U94:AM96"/>
    <mergeCell ref="U97:AM98"/>
    <mergeCell ref="U91:AM93"/>
    <mergeCell ref="AG55:AM56"/>
    <mergeCell ref="AE46:AF47"/>
    <mergeCell ref="AG46:AG47"/>
    <mergeCell ref="AH46:AL47"/>
    <mergeCell ref="AM46:AM47"/>
    <mergeCell ref="AE48:AF49"/>
    <mergeCell ref="AG48:AG49"/>
    <mergeCell ref="U88:AM90"/>
    <mergeCell ref="W55:AC56"/>
    <mergeCell ref="W48:W49"/>
    <mergeCell ref="X48:AB49"/>
    <mergeCell ref="AC48:AC49"/>
    <mergeCell ref="A1:AM2"/>
    <mergeCell ref="U52:AM54"/>
    <mergeCell ref="U64:AM66"/>
    <mergeCell ref="U76:AM78"/>
    <mergeCell ref="AD55:AF56"/>
    <mergeCell ref="U67:AM69"/>
    <mergeCell ref="U70:AM72"/>
    <mergeCell ref="U73:AM75"/>
    <mergeCell ref="AH48:AL49"/>
    <mergeCell ref="AM48:AM49"/>
    <mergeCell ref="AE44:AM45"/>
    <mergeCell ref="AE40:AE41"/>
    <mergeCell ref="AF40:AF41"/>
    <mergeCell ref="AG40:AG41"/>
    <mergeCell ref="AH40:AL41"/>
    <mergeCell ref="AM40:AM41"/>
    <mergeCell ref="AE42:AE43"/>
    <mergeCell ref="AF42:AF43"/>
    <mergeCell ref="AG42:AG43"/>
    <mergeCell ref="AH42:AL43"/>
    <mergeCell ref="AM42:AM43"/>
    <mergeCell ref="AE36:AE37"/>
    <mergeCell ref="AF36:AF37"/>
    <mergeCell ref="AG36:AG37"/>
  </mergeCells>
  <phoneticPr fontId="2"/>
  <dataValidations count="2">
    <dataValidation imeMode="off" allowBlank="1" showInputMessage="1" showErrorMessage="1" sqref="A46:B49 IE46:IF49" xr:uid="{00000000-0002-0000-0600-000000000000}"/>
    <dataValidation type="list" allowBlank="1" showInputMessage="1" showErrorMessage="1" sqref="L57:L92 IP57:IP92" xr:uid="{00000000-0002-0000-0600-000001000000}">
      <formula1>"レ"</formula1>
    </dataValidation>
  </dataValidations>
  <pageMargins left="0.11811023622047245" right="0.11811023622047245" top="0.74803149606299213" bottom="0.15748031496062992" header="0.39370078740157483" footer="0"/>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I30"/>
  <sheetViews>
    <sheetView view="pageBreakPreview" zoomScale="60" zoomScaleNormal="100" workbookViewId="0"/>
  </sheetViews>
  <sheetFormatPr baseColWidth="10" defaultColWidth="9" defaultRowHeight="14"/>
  <cols>
    <col min="1" max="1" width="3.6640625" style="61" customWidth="1"/>
    <col min="2" max="2" width="1.5" style="61" customWidth="1"/>
    <col min="3" max="3" width="4.1640625" style="61" customWidth="1"/>
    <col min="4" max="4" width="1.6640625" style="61" customWidth="1"/>
    <col min="5" max="8" width="2.6640625" style="61" customWidth="1"/>
    <col min="9" max="9" width="1.1640625" style="61" customWidth="1"/>
    <col min="10" max="10" width="2.1640625" style="61" customWidth="1"/>
    <col min="11" max="11" width="5.6640625" style="61" customWidth="1"/>
    <col min="12" max="12" width="1.6640625" style="61" customWidth="1"/>
    <col min="13" max="13" width="6.1640625" style="61" customWidth="1"/>
    <col min="14" max="14" width="3.6640625" style="61" customWidth="1"/>
    <col min="15" max="15" width="2.6640625" style="61" customWidth="1"/>
    <col min="16" max="17" width="1.6640625" style="61" customWidth="1"/>
    <col min="18" max="18" width="13.6640625" style="61" customWidth="1"/>
    <col min="19" max="19" width="1.6640625" style="61" customWidth="1"/>
    <col min="20" max="20" width="0.1640625" style="61" customWidth="1"/>
    <col min="21" max="23" width="0" style="61" hidden="1" customWidth="1"/>
    <col min="24" max="25" width="9" style="61" hidden="1" customWidth="1"/>
    <col min="26" max="26" width="4.6640625" customWidth="1"/>
    <col min="27" max="27" width="1.1640625" hidden="1" customWidth="1"/>
    <col min="28" max="28" width="1.5" customWidth="1"/>
    <col min="29" max="29" width="4.1640625" customWidth="1"/>
    <col min="30" max="30" width="1.6640625" customWidth="1"/>
    <col min="31" max="34" width="2.6640625" customWidth="1"/>
    <col min="35" max="35" width="1.1640625" customWidth="1"/>
    <col min="36" max="36" width="2.1640625" customWidth="1"/>
    <col min="37" max="37" width="5.6640625" customWidth="1"/>
    <col min="38" max="38" width="1.6640625" customWidth="1"/>
    <col min="39" max="39" width="6.1640625" customWidth="1"/>
    <col min="40" max="40" width="3.6640625" customWidth="1"/>
    <col min="41" max="41" width="2.6640625" customWidth="1"/>
    <col min="42" max="43" width="1.6640625" customWidth="1"/>
    <col min="44" max="44" width="13.6640625" customWidth="1"/>
    <col min="45" max="45" width="2" customWidth="1"/>
    <col min="46" max="46" width="8.6640625" customWidth="1"/>
    <col min="47" max="47" width="4.6640625" customWidth="1"/>
    <col min="48" max="48" width="1.1640625" hidden="1" customWidth="1"/>
    <col min="49" max="49" width="1.5" customWidth="1"/>
    <col min="50" max="50" width="4.1640625" customWidth="1"/>
    <col min="51" max="51" width="1.6640625" customWidth="1"/>
    <col min="52" max="55" width="2.6640625" customWidth="1"/>
    <col min="56" max="56" width="1.1640625" customWidth="1"/>
    <col min="57" max="57" width="2.1640625" customWidth="1"/>
    <col min="58" max="58" width="5.6640625" customWidth="1"/>
    <col min="59" max="59" width="1.6640625" customWidth="1"/>
    <col min="60" max="60" width="6.1640625" customWidth="1"/>
    <col min="61" max="61" width="3.6640625" customWidth="1"/>
    <col min="62" max="62" width="2.6640625" customWidth="1"/>
    <col min="63" max="64" width="1.6640625" customWidth="1"/>
    <col min="65" max="65" width="13.6640625" customWidth="1"/>
    <col min="66" max="66" width="2" customWidth="1"/>
    <col min="67" max="67" width="8.6640625" customWidth="1"/>
    <col min="68" max="68" width="4.6640625" customWidth="1"/>
    <col min="69" max="69" width="1.1640625" hidden="1" customWidth="1"/>
    <col min="70" max="70" width="1.5" customWidth="1"/>
    <col min="71" max="71" width="4.1640625" customWidth="1"/>
    <col min="72" max="72" width="1.6640625" customWidth="1"/>
    <col min="73" max="76" width="2.6640625" customWidth="1"/>
    <col min="77" max="77" width="1.1640625" customWidth="1"/>
    <col min="78" max="78" width="2.1640625" customWidth="1"/>
    <col min="79" max="79" width="5.6640625" customWidth="1"/>
    <col min="80" max="80" width="1.6640625" customWidth="1"/>
    <col min="81" max="81" width="6.1640625" customWidth="1"/>
    <col min="82" max="82" width="3.6640625" customWidth="1"/>
    <col min="83" max="83" width="2.6640625" customWidth="1"/>
    <col min="84" max="85" width="1.6640625" customWidth="1"/>
    <col min="86" max="86" width="13.6640625" customWidth="1"/>
    <col min="87" max="87" width="2" customWidth="1"/>
    <col min="88" max="16384" width="9" style="61"/>
  </cols>
  <sheetData>
    <row r="1" spans="1:87" ht="30" customHeight="1">
      <c r="B1" s="169" t="str">
        <f>'１チーム情報入力シート'!$B$11</f>
        <v/>
      </c>
      <c r="C1" s="169"/>
      <c r="D1" s="169"/>
      <c r="E1" s="169"/>
      <c r="F1" s="169"/>
      <c r="G1" s="169"/>
      <c r="H1" s="169"/>
      <c r="I1" s="169"/>
      <c r="J1" s="169"/>
      <c r="K1" s="169" t="s">
        <v>1086</v>
      </c>
      <c r="L1" s="169"/>
      <c r="N1" s="169"/>
      <c r="O1" s="169"/>
      <c r="P1" s="169"/>
      <c r="Q1" s="169"/>
      <c r="R1" s="169"/>
      <c r="S1" s="169"/>
      <c r="T1" s="170"/>
      <c r="U1" s="170"/>
      <c r="V1" s="170"/>
      <c r="W1" s="170"/>
      <c r="X1" s="170"/>
      <c r="Y1" s="170"/>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row>
    <row r="2" spans="1:87" ht="9" customHeight="1">
      <c r="B2" s="171"/>
      <c r="C2" s="171"/>
      <c r="D2" s="171"/>
      <c r="E2" s="171"/>
      <c r="F2" s="171"/>
      <c r="G2" s="171"/>
      <c r="H2" s="171"/>
      <c r="Q2" s="170"/>
      <c r="R2" s="170"/>
      <c r="S2" s="170"/>
      <c r="T2" s="170"/>
      <c r="U2" s="170"/>
      <c r="V2" s="170"/>
      <c r="W2" s="170"/>
      <c r="X2" s="170"/>
      <c r="Y2" s="170"/>
      <c r="Z2" s="170"/>
      <c r="AA2" s="170"/>
      <c r="AB2" s="170"/>
      <c r="AC2" s="170"/>
      <c r="AD2" s="170"/>
      <c r="AE2" s="170"/>
      <c r="AF2" s="170"/>
      <c r="AG2" s="170"/>
      <c r="AH2" s="61"/>
      <c r="AI2" s="61"/>
      <c r="AJ2" s="61"/>
      <c r="AK2" s="61"/>
      <c r="AL2" s="61"/>
      <c r="AM2" s="61"/>
      <c r="AN2" s="61"/>
      <c r="AO2" s="61"/>
      <c r="AP2" s="61"/>
      <c r="AQ2" s="61"/>
      <c r="AR2" s="61"/>
      <c r="AS2" s="61"/>
      <c r="AT2" s="61"/>
      <c r="AU2" s="170"/>
      <c r="AV2" s="170"/>
      <c r="AW2" s="170"/>
      <c r="AX2" s="170"/>
      <c r="AY2" s="170"/>
      <c r="AZ2" s="170"/>
      <c r="BA2" s="170"/>
      <c r="BB2" s="170"/>
      <c r="BC2" s="61"/>
      <c r="BD2" s="61"/>
      <c r="BE2" s="61"/>
      <c r="BF2" s="61"/>
      <c r="BG2" s="61"/>
      <c r="BH2" s="61"/>
      <c r="BI2" s="61"/>
      <c r="BJ2" s="61"/>
      <c r="BK2" s="61"/>
      <c r="BL2" s="61"/>
      <c r="BM2" s="61"/>
      <c r="BN2" s="61"/>
      <c r="BO2" s="61"/>
      <c r="BP2" s="170"/>
      <c r="BQ2" s="170"/>
      <c r="BR2" s="170"/>
      <c r="BS2" s="170"/>
      <c r="BT2" s="170"/>
      <c r="BU2" s="170"/>
      <c r="BV2" s="170"/>
      <c r="BW2" s="170"/>
      <c r="BX2" s="61"/>
      <c r="BY2" s="61"/>
      <c r="BZ2" s="61"/>
      <c r="CA2" s="61"/>
      <c r="CB2" s="61"/>
      <c r="CC2" s="61"/>
      <c r="CD2" s="61"/>
      <c r="CE2" s="61"/>
      <c r="CF2" s="61"/>
      <c r="CG2" s="61"/>
      <c r="CH2" s="61"/>
      <c r="CI2" s="61"/>
    </row>
    <row r="3" spans="1:87" ht="15.75" customHeight="1">
      <c r="B3" s="171"/>
      <c r="C3" s="171"/>
      <c r="D3" s="744"/>
      <c r="E3" s="744"/>
      <c r="F3" s="744"/>
      <c r="G3" s="744"/>
      <c r="H3" s="744"/>
      <c r="I3" s="744"/>
      <c r="J3" s="744"/>
      <c r="K3" s="172"/>
      <c r="L3" s="172"/>
      <c r="M3" s="172"/>
      <c r="N3" s="172"/>
      <c r="O3" s="172"/>
      <c r="P3" s="172"/>
      <c r="Q3" s="170"/>
      <c r="R3" s="170"/>
      <c r="S3" s="170"/>
      <c r="T3" s="170"/>
      <c r="U3" s="170"/>
      <c r="V3" s="170"/>
      <c r="W3" s="170"/>
      <c r="X3" s="170"/>
      <c r="Y3" s="170"/>
      <c r="Z3" s="170"/>
      <c r="AA3" s="170"/>
      <c r="AB3" s="170"/>
      <c r="AC3" s="170"/>
      <c r="AD3" s="744"/>
      <c r="AE3" s="744"/>
      <c r="AF3" s="744"/>
      <c r="AG3" s="744"/>
      <c r="AH3" s="744"/>
      <c r="AI3" s="744"/>
      <c r="AJ3" s="744"/>
      <c r="AK3" s="172"/>
      <c r="AL3" s="172"/>
      <c r="AM3" s="172"/>
      <c r="AN3" s="172"/>
      <c r="AO3" s="172"/>
      <c r="AP3" s="172"/>
      <c r="AQ3" s="61"/>
      <c r="AR3" s="61"/>
      <c r="AS3" s="61"/>
      <c r="AT3" s="61"/>
      <c r="AU3" s="170"/>
      <c r="AV3" s="170"/>
      <c r="AW3" s="170"/>
      <c r="AX3" s="170"/>
      <c r="AY3" s="744"/>
      <c r="AZ3" s="744"/>
      <c r="BA3" s="744"/>
      <c r="BB3" s="744"/>
      <c r="BC3" s="744"/>
      <c r="BD3" s="744"/>
      <c r="BE3" s="744"/>
      <c r="BF3" s="172"/>
      <c r="BG3" s="172"/>
      <c r="BH3" s="172"/>
      <c r="BI3" s="172"/>
      <c r="BJ3" s="172"/>
      <c r="BK3" s="172"/>
      <c r="BL3" s="61"/>
      <c r="BM3" s="61"/>
      <c r="BN3" s="61"/>
      <c r="BO3" s="61"/>
      <c r="BP3" s="170"/>
      <c r="BQ3" s="170"/>
      <c r="BR3" s="170"/>
      <c r="BS3" s="170"/>
      <c r="BT3" s="744"/>
      <c r="BU3" s="744"/>
      <c r="BV3" s="744"/>
      <c r="BW3" s="744"/>
      <c r="BX3" s="744"/>
      <c r="BY3" s="744"/>
      <c r="BZ3" s="744"/>
      <c r="CA3" s="172"/>
      <c r="CB3" s="172"/>
      <c r="CC3" s="172"/>
      <c r="CD3" s="172"/>
      <c r="CE3" s="172"/>
      <c r="CF3" s="172"/>
      <c r="CG3" s="61"/>
      <c r="CH3" s="61"/>
      <c r="CI3" s="61"/>
    </row>
    <row r="4" spans="1:87" ht="4.5" customHeight="1" thickBot="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row>
    <row r="5" spans="1:87" ht="30" customHeight="1" thickBot="1">
      <c r="B5" s="173"/>
      <c r="C5" s="762" t="s">
        <v>1087</v>
      </c>
      <c r="D5" s="762"/>
      <c r="E5" s="762"/>
      <c r="F5" s="762"/>
      <c r="G5" s="762"/>
      <c r="H5" s="762"/>
      <c r="I5" s="174"/>
      <c r="J5" s="175"/>
      <c r="K5" s="763" t="str">
        <f>'１チーム情報入力シート'!$E$11</f>
        <v/>
      </c>
      <c r="L5" s="763"/>
      <c r="M5" s="763"/>
      <c r="N5" s="763"/>
      <c r="O5" s="763"/>
      <c r="P5" s="176"/>
      <c r="Q5" s="764" t="s">
        <v>136</v>
      </c>
      <c r="R5" s="764"/>
      <c r="S5" s="177"/>
      <c r="Z5" s="61"/>
      <c r="AA5" s="61"/>
      <c r="AB5" s="172"/>
      <c r="AC5" s="746"/>
      <c r="AD5" s="746"/>
      <c r="AE5" s="746"/>
      <c r="AF5" s="746"/>
      <c r="AG5" s="746"/>
      <c r="AH5" s="746"/>
      <c r="AI5" s="172"/>
      <c r="AJ5" s="172"/>
      <c r="AK5" s="759"/>
      <c r="AL5" s="759"/>
      <c r="AM5" s="759"/>
      <c r="AN5" s="759"/>
      <c r="AO5" s="759"/>
      <c r="AP5" s="172"/>
      <c r="AQ5" s="172"/>
      <c r="AR5" s="172"/>
      <c r="AS5" s="172"/>
      <c r="AT5" s="61"/>
      <c r="AU5" s="61"/>
      <c r="AV5" s="61"/>
      <c r="AW5" s="172"/>
      <c r="AX5" s="746"/>
      <c r="AY5" s="746"/>
      <c r="AZ5" s="746"/>
      <c r="BA5" s="746"/>
      <c r="BB5" s="746"/>
      <c r="BC5" s="746"/>
      <c r="BD5" s="172"/>
      <c r="BE5" s="172"/>
      <c r="BF5" s="759"/>
      <c r="BG5" s="759"/>
      <c r="BH5" s="759"/>
      <c r="BI5" s="759"/>
      <c r="BJ5" s="759"/>
      <c r="BK5" s="172"/>
      <c r="BL5" s="172"/>
      <c r="BM5" s="172"/>
      <c r="BN5" s="172"/>
      <c r="BO5" s="61"/>
      <c r="BP5" s="61"/>
      <c r="BQ5" s="61"/>
      <c r="BR5" s="172"/>
      <c r="BS5" s="746"/>
      <c r="BT5" s="746"/>
      <c r="BU5" s="746"/>
      <c r="BV5" s="746"/>
      <c r="BW5" s="746"/>
      <c r="BX5" s="746"/>
      <c r="BY5" s="172"/>
      <c r="BZ5" s="172"/>
      <c r="CA5" s="759"/>
      <c r="CB5" s="759"/>
      <c r="CC5" s="759"/>
      <c r="CD5" s="759"/>
      <c r="CE5" s="759"/>
      <c r="CF5" s="172"/>
      <c r="CG5" s="172"/>
      <c r="CH5" s="172"/>
      <c r="CI5" s="172"/>
    </row>
    <row r="6" spans="1:87" ht="30" customHeight="1">
      <c r="B6" s="179"/>
      <c r="C6" s="760" t="s">
        <v>1088</v>
      </c>
      <c r="D6" s="760"/>
      <c r="E6" s="760"/>
      <c r="F6" s="760"/>
      <c r="G6" s="760"/>
      <c r="H6" s="760"/>
      <c r="I6" s="180"/>
      <c r="J6" s="181"/>
      <c r="K6" s="761" t="str">
        <f>'３大会申込み入力シート'!C21 &amp;""</f>
        <v/>
      </c>
      <c r="L6" s="761"/>
      <c r="M6" s="761"/>
      <c r="N6" s="761"/>
      <c r="O6" s="182"/>
      <c r="P6" s="182"/>
      <c r="Q6" s="182"/>
      <c r="R6" s="182"/>
      <c r="S6" s="183"/>
      <c r="Z6" s="61"/>
      <c r="AA6" s="61"/>
      <c r="AB6" s="172"/>
      <c r="AC6" s="746"/>
      <c r="AD6" s="746"/>
      <c r="AE6" s="746"/>
      <c r="AF6" s="746"/>
      <c r="AG6" s="746"/>
      <c r="AH6" s="746"/>
      <c r="AI6" s="172"/>
      <c r="AJ6" s="172"/>
      <c r="AK6" s="744"/>
      <c r="AL6" s="744"/>
      <c r="AM6" s="744"/>
      <c r="AN6" s="744"/>
      <c r="AO6" s="172"/>
      <c r="AP6" s="172"/>
      <c r="AQ6" s="172"/>
      <c r="AR6" s="172"/>
      <c r="AS6" s="172"/>
      <c r="AT6" s="61"/>
      <c r="AU6" s="61"/>
      <c r="AV6" s="61"/>
      <c r="AW6" s="172"/>
      <c r="AX6" s="746"/>
      <c r="AY6" s="746"/>
      <c r="AZ6" s="746"/>
      <c r="BA6" s="746"/>
      <c r="BB6" s="746"/>
      <c r="BC6" s="746"/>
      <c r="BD6" s="172"/>
      <c r="BE6" s="172"/>
      <c r="BF6" s="744"/>
      <c r="BG6" s="744"/>
      <c r="BH6" s="744"/>
      <c r="BI6" s="744"/>
      <c r="BJ6" s="172"/>
      <c r="BK6" s="172"/>
      <c r="BL6" s="172"/>
      <c r="BM6" s="172"/>
      <c r="BN6" s="172"/>
      <c r="BO6" s="61"/>
      <c r="BP6" s="61"/>
      <c r="BQ6" s="61"/>
      <c r="BR6" s="172"/>
      <c r="BS6" s="746"/>
      <c r="BT6" s="746"/>
      <c r="BU6" s="746"/>
      <c r="BV6" s="746"/>
      <c r="BW6" s="746"/>
      <c r="BX6" s="746"/>
      <c r="BY6" s="172"/>
      <c r="BZ6" s="172"/>
      <c r="CA6" s="744"/>
      <c r="CB6" s="744"/>
      <c r="CC6" s="744"/>
      <c r="CD6" s="744"/>
      <c r="CE6" s="172"/>
      <c r="CF6" s="172"/>
      <c r="CG6" s="172"/>
      <c r="CH6" s="172"/>
      <c r="CI6" s="172"/>
    </row>
    <row r="7" spans="1:87" ht="30" customHeight="1">
      <c r="B7" s="184"/>
      <c r="C7" s="758" t="s">
        <v>1089</v>
      </c>
      <c r="D7" s="758"/>
      <c r="E7" s="758"/>
      <c r="F7" s="758"/>
      <c r="G7" s="758"/>
      <c r="H7" s="758"/>
      <c r="I7" s="185"/>
      <c r="J7" s="186"/>
      <c r="K7" s="758" t="str">
        <f>'３大会申込み入力シート'!C22 &amp; ""</f>
        <v/>
      </c>
      <c r="L7" s="758"/>
      <c r="M7" s="758"/>
      <c r="N7" s="758"/>
      <c r="O7" s="187"/>
      <c r="P7" s="188"/>
      <c r="Q7" s="187"/>
      <c r="R7" s="187"/>
      <c r="S7" s="189"/>
      <c r="Z7" s="61"/>
      <c r="AA7" s="61"/>
      <c r="AB7" s="172"/>
      <c r="AC7" s="746"/>
      <c r="AD7" s="746"/>
      <c r="AE7" s="746"/>
      <c r="AF7" s="746"/>
      <c r="AG7" s="746"/>
      <c r="AH7" s="746"/>
      <c r="AI7" s="172"/>
      <c r="AJ7" s="172"/>
      <c r="AK7" s="744"/>
      <c r="AL7" s="744"/>
      <c r="AM7" s="744"/>
      <c r="AN7" s="744"/>
      <c r="AO7" s="172"/>
      <c r="AP7" s="63"/>
      <c r="AQ7" s="172"/>
      <c r="AR7" s="190"/>
      <c r="AS7" s="172"/>
      <c r="AT7" s="61"/>
      <c r="AU7" s="61"/>
      <c r="AV7" s="61"/>
      <c r="AW7" s="172"/>
      <c r="AX7" s="746"/>
      <c r="AY7" s="746"/>
      <c r="AZ7" s="746"/>
      <c r="BA7" s="746"/>
      <c r="BB7" s="746"/>
      <c r="BC7" s="746"/>
      <c r="BD7" s="172"/>
      <c r="BE7" s="172"/>
      <c r="BF7" s="744"/>
      <c r="BG7" s="744"/>
      <c r="BH7" s="744"/>
      <c r="BI7" s="744"/>
      <c r="BJ7" s="172"/>
      <c r="BK7" s="63"/>
      <c r="BL7" s="172"/>
      <c r="BM7" s="190"/>
      <c r="BN7" s="172"/>
      <c r="BO7" s="61"/>
      <c r="BP7" s="61"/>
      <c r="BQ7" s="61"/>
      <c r="BR7" s="172"/>
      <c r="BS7" s="746"/>
      <c r="BT7" s="746"/>
      <c r="BU7" s="746"/>
      <c r="BV7" s="746"/>
      <c r="BW7" s="746"/>
      <c r="BX7" s="746"/>
      <c r="BY7" s="172"/>
      <c r="BZ7" s="172"/>
      <c r="CA7" s="744"/>
      <c r="CB7" s="744"/>
      <c r="CC7" s="744"/>
      <c r="CD7" s="744"/>
      <c r="CE7" s="172"/>
      <c r="CF7" s="63"/>
      <c r="CG7" s="172"/>
      <c r="CH7" s="190"/>
      <c r="CI7" s="172"/>
    </row>
    <row r="8" spans="1:87" ht="30" customHeight="1">
      <c r="B8" s="184"/>
      <c r="C8" s="758" t="s">
        <v>1030</v>
      </c>
      <c r="D8" s="758"/>
      <c r="E8" s="758"/>
      <c r="F8" s="758"/>
      <c r="G8" s="758"/>
      <c r="H8" s="758"/>
      <c r="I8" s="185"/>
      <c r="J8" s="186"/>
      <c r="K8" s="758" t="str">
        <f>'３大会申込み入力シート'!C24 &amp; ""</f>
        <v/>
      </c>
      <c r="L8" s="758"/>
      <c r="M8" s="758"/>
      <c r="N8" s="758"/>
      <c r="O8" s="191"/>
      <c r="P8" s="188"/>
      <c r="Q8" s="187"/>
      <c r="R8" s="187"/>
      <c r="S8" s="189"/>
      <c r="Z8" s="61"/>
      <c r="AA8" s="61"/>
      <c r="AB8" s="172"/>
      <c r="AC8" s="746"/>
      <c r="AD8" s="746"/>
      <c r="AE8" s="746"/>
      <c r="AF8" s="746"/>
      <c r="AG8" s="746"/>
      <c r="AH8" s="746"/>
      <c r="AI8" s="172"/>
      <c r="AJ8" s="172"/>
      <c r="AK8" s="744"/>
      <c r="AL8" s="744"/>
      <c r="AM8" s="744"/>
      <c r="AN8" s="744"/>
      <c r="AO8" s="92"/>
      <c r="AP8" s="63"/>
      <c r="AQ8" s="172"/>
      <c r="AR8" s="172"/>
      <c r="AS8" s="172"/>
      <c r="AT8" s="61"/>
      <c r="AU8" s="61"/>
      <c r="AV8" s="61"/>
      <c r="AW8" s="172"/>
      <c r="AX8" s="746"/>
      <c r="AY8" s="746"/>
      <c r="AZ8" s="746"/>
      <c r="BA8" s="746"/>
      <c r="BB8" s="746"/>
      <c r="BC8" s="746"/>
      <c r="BD8" s="172"/>
      <c r="BE8" s="172"/>
      <c r="BF8" s="744"/>
      <c r="BG8" s="744"/>
      <c r="BH8" s="744"/>
      <c r="BI8" s="744"/>
      <c r="BJ8" s="92"/>
      <c r="BK8" s="63"/>
      <c r="BL8" s="172"/>
      <c r="BM8" s="172"/>
      <c r="BN8" s="172"/>
      <c r="BO8" s="61"/>
      <c r="BP8" s="61"/>
      <c r="BQ8" s="61"/>
      <c r="BR8" s="172"/>
      <c r="BS8" s="746"/>
      <c r="BT8" s="746"/>
      <c r="BU8" s="746"/>
      <c r="BV8" s="746"/>
      <c r="BW8" s="746"/>
      <c r="BX8" s="746"/>
      <c r="BY8" s="172"/>
      <c r="BZ8" s="172"/>
      <c r="CA8" s="744"/>
      <c r="CB8" s="744"/>
      <c r="CC8" s="744"/>
      <c r="CD8" s="744"/>
      <c r="CE8" s="92"/>
      <c r="CF8" s="63"/>
      <c r="CG8" s="172"/>
      <c r="CH8" s="172"/>
      <c r="CI8" s="172"/>
    </row>
    <row r="9" spans="1:87" ht="30" customHeight="1">
      <c r="B9" s="752" t="s">
        <v>0</v>
      </c>
      <c r="C9" s="753"/>
      <c r="D9" s="186"/>
      <c r="E9" s="754" t="s">
        <v>1090</v>
      </c>
      <c r="F9" s="754"/>
      <c r="G9" s="754"/>
      <c r="H9" s="754"/>
      <c r="I9" s="754"/>
      <c r="J9" s="754"/>
      <c r="K9" s="754"/>
      <c r="L9" s="185"/>
      <c r="M9" s="192" t="s">
        <v>1091</v>
      </c>
      <c r="N9" s="755" t="s">
        <v>1092</v>
      </c>
      <c r="O9" s="753"/>
      <c r="P9" s="193"/>
      <c r="Q9" s="754" t="s">
        <v>1093</v>
      </c>
      <c r="R9" s="754"/>
      <c r="S9" s="194"/>
      <c r="Z9" s="61"/>
      <c r="AA9" s="61"/>
      <c r="AB9" s="757"/>
      <c r="AC9" s="757"/>
      <c r="AD9" s="178"/>
      <c r="AE9" s="746"/>
      <c r="AF9" s="746"/>
      <c r="AG9" s="746"/>
      <c r="AH9" s="746"/>
      <c r="AI9" s="746"/>
      <c r="AJ9" s="746"/>
      <c r="AK9" s="746"/>
      <c r="AL9" s="178"/>
      <c r="AM9" s="92"/>
      <c r="AN9" s="757"/>
      <c r="AO9" s="757"/>
      <c r="AP9" s="178"/>
      <c r="AQ9" s="746"/>
      <c r="AR9" s="746"/>
      <c r="AS9" s="178"/>
      <c r="AT9" s="61"/>
      <c r="AU9" s="61"/>
      <c r="AV9" s="61"/>
      <c r="AW9" s="757"/>
      <c r="AX9" s="757"/>
      <c r="AY9" s="178"/>
      <c r="AZ9" s="746"/>
      <c r="BA9" s="746"/>
      <c r="BB9" s="746"/>
      <c r="BC9" s="746"/>
      <c r="BD9" s="746"/>
      <c r="BE9" s="746"/>
      <c r="BF9" s="746"/>
      <c r="BG9" s="178"/>
      <c r="BH9" s="92"/>
      <c r="BI9" s="757"/>
      <c r="BJ9" s="757"/>
      <c r="BK9" s="178"/>
      <c r="BL9" s="746"/>
      <c r="BM9" s="746"/>
      <c r="BN9" s="178"/>
      <c r="BO9" s="61"/>
      <c r="BP9" s="61"/>
      <c r="BQ9" s="61"/>
      <c r="BR9" s="757"/>
      <c r="BS9" s="757"/>
      <c r="BT9" s="178"/>
      <c r="BU9" s="746"/>
      <c r="BV9" s="746"/>
      <c r="BW9" s="746"/>
      <c r="BX9" s="746"/>
      <c r="BY9" s="746"/>
      <c r="BZ9" s="746"/>
      <c r="CA9" s="746"/>
      <c r="CB9" s="178"/>
      <c r="CC9" s="92"/>
      <c r="CD9" s="757"/>
      <c r="CE9" s="757"/>
      <c r="CF9" s="178"/>
      <c r="CG9" s="746"/>
      <c r="CH9" s="746"/>
      <c r="CI9" s="178"/>
    </row>
    <row r="10" spans="1:87" ht="30" customHeight="1">
      <c r="A10" s="195">
        <v>1</v>
      </c>
      <c r="B10" s="752" t="str">
        <f>'３大会申込み入力シート'!B37</f>
        <v>①</v>
      </c>
      <c r="C10" s="753"/>
      <c r="D10" s="196"/>
      <c r="E10" s="754">
        <f>'３大会申込み入力シート'!C37</f>
        <v>0</v>
      </c>
      <c r="F10" s="754"/>
      <c r="G10" s="754"/>
      <c r="H10" s="754"/>
      <c r="I10" s="754"/>
      <c r="J10" s="754"/>
      <c r="K10" s="754"/>
      <c r="L10" s="197"/>
      <c r="M10" s="198">
        <f>'３大会申込み入力シート'!D37</f>
        <v>0</v>
      </c>
      <c r="N10" s="755">
        <f>'３大会申込み入力シート'!E37</f>
        <v>0</v>
      </c>
      <c r="O10" s="753"/>
      <c r="P10" s="187"/>
      <c r="Q10" s="756">
        <f>'３大会申込み入力シート'!F37</f>
        <v>0</v>
      </c>
      <c r="R10" s="756"/>
      <c r="S10" s="199"/>
      <c r="Z10" s="61"/>
      <c r="AA10" s="61"/>
      <c r="AB10" s="745"/>
      <c r="AC10" s="745"/>
      <c r="AD10" s="72"/>
      <c r="AE10" s="744"/>
      <c r="AF10" s="744"/>
      <c r="AG10" s="744"/>
      <c r="AH10" s="744"/>
      <c r="AI10" s="744"/>
      <c r="AJ10" s="744"/>
      <c r="AK10" s="744"/>
      <c r="AL10" s="72"/>
      <c r="AM10" s="172"/>
      <c r="AN10" s="745"/>
      <c r="AO10" s="745"/>
      <c r="AP10" s="172"/>
      <c r="AQ10" s="746"/>
      <c r="AR10" s="746"/>
      <c r="AS10" s="61"/>
      <c r="AT10" s="61"/>
      <c r="AU10" s="61"/>
      <c r="AV10" s="61"/>
      <c r="AW10" s="745"/>
      <c r="AX10" s="745"/>
      <c r="AY10" s="172"/>
      <c r="AZ10" s="744"/>
      <c r="BA10" s="744"/>
      <c r="BB10" s="744"/>
      <c r="BC10" s="744"/>
      <c r="BD10" s="744"/>
      <c r="BE10" s="744"/>
      <c r="BF10" s="744"/>
      <c r="BG10" s="72"/>
      <c r="BH10" s="72"/>
      <c r="BI10" s="745"/>
      <c r="BJ10" s="745"/>
      <c r="BK10" s="72"/>
      <c r="BL10" s="746"/>
      <c r="BM10" s="746"/>
      <c r="BN10" s="61"/>
      <c r="BO10" s="61"/>
      <c r="BP10" s="61"/>
      <c r="BQ10" s="61"/>
      <c r="BR10" s="745"/>
      <c r="BS10" s="745"/>
      <c r="BT10" s="172"/>
      <c r="BU10" s="744"/>
      <c r="BV10" s="744"/>
      <c r="BW10" s="744"/>
      <c r="BX10" s="744"/>
      <c r="BY10" s="744"/>
      <c r="BZ10" s="744"/>
      <c r="CA10" s="744"/>
      <c r="CB10" s="72"/>
      <c r="CC10" s="72"/>
      <c r="CD10" s="745"/>
      <c r="CE10" s="745"/>
      <c r="CF10" s="72"/>
      <c r="CG10" s="746" t="s">
        <v>1215</v>
      </c>
      <c r="CH10" s="746"/>
      <c r="CI10" s="61"/>
    </row>
    <row r="11" spans="1:87" ht="30" customHeight="1">
      <c r="A11" s="195">
        <v>2</v>
      </c>
      <c r="B11" s="752">
        <f>'３大会申込み入力シート'!B38</f>
        <v>2</v>
      </c>
      <c r="C11" s="753"/>
      <c r="D11" s="196"/>
      <c r="E11" s="754">
        <f>'３大会申込み入力シート'!C38</f>
        <v>0</v>
      </c>
      <c r="F11" s="754"/>
      <c r="G11" s="754"/>
      <c r="H11" s="754"/>
      <c r="I11" s="754"/>
      <c r="J11" s="754"/>
      <c r="K11" s="754"/>
      <c r="L11" s="197"/>
      <c r="M11" s="198">
        <f>'３大会申込み入力シート'!D38</f>
        <v>0</v>
      </c>
      <c r="N11" s="755">
        <f>'３大会申込み入力シート'!E38</f>
        <v>0</v>
      </c>
      <c r="O11" s="753"/>
      <c r="P11" s="187"/>
      <c r="Q11" s="756">
        <f>'３大会申込み入力シート'!F38</f>
        <v>0</v>
      </c>
      <c r="R11" s="756"/>
      <c r="S11" s="199"/>
      <c r="Z11" s="61"/>
      <c r="AA11" s="61"/>
      <c r="AB11" s="745"/>
      <c r="AC11" s="745"/>
      <c r="AD11" s="72"/>
      <c r="AE11" s="744"/>
      <c r="AF11" s="744"/>
      <c r="AG11" s="744"/>
      <c r="AH11" s="744"/>
      <c r="AI11" s="744"/>
      <c r="AJ11" s="744"/>
      <c r="AK11" s="744"/>
      <c r="AL11" s="72"/>
      <c r="AM11" s="172"/>
      <c r="AN11" s="745"/>
      <c r="AO11" s="745"/>
      <c r="AP11" s="172"/>
      <c r="AQ11" s="746"/>
      <c r="AR11" s="746"/>
      <c r="AS11" s="61"/>
      <c r="AT11" s="61"/>
      <c r="AU11" s="61"/>
      <c r="AV11" s="61"/>
      <c r="AW11" s="745"/>
      <c r="AX11" s="745"/>
      <c r="AY11" s="172"/>
      <c r="AZ11" s="744"/>
      <c r="BA11" s="744"/>
      <c r="BB11" s="744"/>
      <c r="BC11" s="744"/>
      <c r="BD11" s="744"/>
      <c r="BE11" s="744"/>
      <c r="BF11" s="744"/>
      <c r="BG11" s="72"/>
      <c r="BH11" s="63"/>
      <c r="BI11" s="745"/>
      <c r="BJ11" s="745"/>
      <c r="BK11" s="72"/>
      <c r="BL11" s="746"/>
      <c r="BM11" s="746"/>
      <c r="BN11" s="61"/>
      <c r="BO11" s="61"/>
      <c r="BP11" s="61"/>
      <c r="BQ11" s="61"/>
      <c r="BR11" s="745"/>
      <c r="BS11" s="745"/>
      <c r="BT11" s="172"/>
      <c r="BU11" s="744"/>
      <c r="BV11" s="744"/>
      <c r="BW11" s="744"/>
      <c r="BX11" s="744"/>
      <c r="BY11" s="744"/>
      <c r="BZ11" s="744"/>
      <c r="CA11" s="744"/>
      <c r="CB11" s="72"/>
      <c r="CC11" s="63"/>
      <c r="CD11" s="745"/>
      <c r="CE11" s="745"/>
      <c r="CF11" s="72"/>
      <c r="CG11" s="746" t="s">
        <v>1215</v>
      </c>
      <c r="CH11" s="746"/>
      <c r="CI11" s="61"/>
    </row>
    <row r="12" spans="1:87" ht="30" customHeight="1">
      <c r="A12" s="195">
        <v>3</v>
      </c>
      <c r="B12" s="752">
        <f>'３大会申込み入力シート'!B39</f>
        <v>3</v>
      </c>
      <c r="C12" s="753"/>
      <c r="D12" s="196"/>
      <c r="E12" s="754">
        <f>'３大会申込み入力シート'!C39</f>
        <v>0</v>
      </c>
      <c r="F12" s="754"/>
      <c r="G12" s="754"/>
      <c r="H12" s="754"/>
      <c r="I12" s="754"/>
      <c r="J12" s="754"/>
      <c r="K12" s="754"/>
      <c r="L12" s="197"/>
      <c r="M12" s="198">
        <f>'３大会申込み入力シート'!D39</f>
        <v>0</v>
      </c>
      <c r="N12" s="755">
        <f>'３大会申込み入力シート'!E39</f>
        <v>0</v>
      </c>
      <c r="O12" s="753"/>
      <c r="P12" s="187"/>
      <c r="Q12" s="756">
        <f>'３大会申込み入力シート'!F39</f>
        <v>0</v>
      </c>
      <c r="R12" s="756"/>
      <c r="S12" s="199"/>
      <c r="Z12" s="61"/>
      <c r="AA12" s="61"/>
      <c r="AB12" s="745"/>
      <c r="AC12" s="745"/>
      <c r="AD12" s="72"/>
      <c r="AE12" s="744"/>
      <c r="AF12" s="744"/>
      <c r="AG12" s="744"/>
      <c r="AH12" s="744"/>
      <c r="AI12" s="744"/>
      <c r="AJ12" s="744"/>
      <c r="AK12" s="744"/>
      <c r="AL12" s="72"/>
      <c r="AM12" s="172"/>
      <c r="AN12" s="745"/>
      <c r="AO12" s="745"/>
      <c r="AP12" s="172"/>
      <c r="AQ12" s="746"/>
      <c r="AR12" s="746"/>
      <c r="AS12" s="61"/>
      <c r="AT12" s="61"/>
      <c r="AU12" s="61"/>
      <c r="AV12" s="61"/>
      <c r="AW12" s="745"/>
      <c r="AX12" s="745"/>
      <c r="AY12" s="172"/>
      <c r="AZ12" s="744"/>
      <c r="BA12" s="744"/>
      <c r="BB12" s="744"/>
      <c r="BC12" s="744"/>
      <c r="BD12" s="744"/>
      <c r="BE12" s="744"/>
      <c r="BF12" s="744"/>
      <c r="BG12" s="72"/>
      <c r="BH12" s="63"/>
      <c r="BI12" s="745"/>
      <c r="BJ12" s="745"/>
      <c r="BK12" s="72"/>
      <c r="BL12" s="746"/>
      <c r="BM12" s="746"/>
      <c r="BN12" s="61"/>
      <c r="BO12" s="61"/>
      <c r="BP12" s="61"/>
      <c r="BQ12" s="61"/>
      <c r="BR12" s="745"/>
      <c r="BS12" s="745"/>
      <c r="BT12" s="172"/>
      <c r="BU12" s="744"/>
      <c r="BV12" s="744"/>
      <c r="BW12" s="744"/>
      <c r="BX12" s="744"/>
      <c r="BY12" s="744"/>
      <c r="BZ12" s="744"/>
      <c r="CA12" s="744"/>
      <c r="CB12" s="72"/>
      <c r="CC12" s="63"/>
      <c r="CD12" s="745"/>
      <c r="CE12" s="745"/>
      <c r="CF12" s="72"/>
      <c r="CG12" s="746" t="s">
        <v>1215</v>
      </c>
      <c r="CH12" s="746"/>
      <c r="CI12" s="61"/>
    </row>
    <row r="13" spans="1:87" ht="30" customHeight="1">
      <c r="A13" s="195">
        <v>4</v>
      </c>
      <c r="B13" s="752">
        <f>'３大会申込み入力シート'!B40</f>
        <v>4</v>
      </c>
      <c r="C13" s="753"/>
      <c r="D13" s="196"/>
      <c r="E13" s="754">
        <f>'３大会申込み入力シート'!C40</f>
        <v>0</v>
      </c>
      <c r="F13" s="754"/>
      <c r="G13" s="754"/>
      <c r="H13" s="754"/>
      <c r="I13" s="754"/>
      <c r="J13" s="754"/>
      <c r="K13" s="754"/>
      <c r="L13" s="197"/>
      <c r="M13" s="198">
        <f>'３大会申込み入力シート'!D40</f>
        <v>0</v>
      </c>
      <c r="N13" s="755">
        <f>'３大会申込み入力シート'!E40</f>
        <v>0</v>
      </c>
      <c r="O13" s="753"/>
      <c r="P13" s="187"/>
      <c r="Q13" s="756">
        <f>'３大会申込み入力シート'!F40</f>
        <v>0</v>
      </c>
      <c r="R13" s="756"/>
      <c r="S13" s="199"/>
      <c r="Z13" s="61"/>
      <c r="AA13" s="61"/>
      <c r="AB13" s="745"/>
      <c r="AC13" s="745"/>
      <c r="AD13" s="72"/>
      <c r="AE13" s="744"/>
      <c r="AF13" s="744"/>
      <c r="AG13" s="744"/>
      <c r="AH13" s="744"/>
      <c r="AI13" s="744"/>
      <c r="AJ13" s="744"/>
      <c r="AK13" s="744"/>
      <c r="AL13" s="72"/>
      <c r="AM13" s="172"/>
      <c r="AN13" s="745"/>
      <c r="AO13" s="745"/>
      <c r="AP13" s="172"/>
      <c r="AQ13" s="746"/>
      <c r="AR13" s="746"/>
      <c r="AS13" s="61"/>
      <c r="AT13" s="61"/>
      <c r="AU13" s="61"/>
      <c r="AV13" s="61"/>
      <c r="AW13" s="745"/>
      <c r="AX13" s="745"/>
      <c r="AY13" s="172"/>
      <c r="AZ13" s="744"/>
      <c r="BA13" s="744"/>
      <c r="BB13" s="744"/>
      <c r="BC13" s="744"/>
      <c r="BD13" s="744"/>
      <c r="BE13" s="744"/>
      <c r="BF13" s="744"/>
      <c r="BG13" s="72"/>
      <c r="BH13" s="63"/>
      <c r="BI13" s="745"/>
      <c r="BJ13" s="745"/>
      <c r="BK13" s="72"/>
      <c r="BL13" s="746"/>
      <c r="BM13" s="746"/>
      <c r="BN13" s="61"/>
      <c r="BO13" s="61"/>
      <c r="BP13" s="61"/>
      <c r="BQ13" s="61"/>
      <c r="BR13" s="745"/>
      <c r="BS13" s="745"/>
      <c r="BT13" s="172"/>
      <c r="BU13" s="744"/>
      <c r="BV13" s="744"/>
      <c r="BW13" s="744"/>
      <c r="BX13" s="744"/>
      <c r="BY13" s="744"/>
      <c r="BZ13" s="744"/>
      <c r="CA13" s="744"/>
      <c r="CB13" s="72"/>
      <c r="CC13" s="63"/>
      <c r="CD13" s="745"/>
      <c r="CE13" s="745"/>
      <c r="CF13" s="72"/>
      <c r="CG13" s="746" t="s">
        <v>1215</v>
      </c>
      <c r="CH13" s="746"/>
      <c r="CI13" s="61"/>
    </row>
    <row r="14" spans="1:87" ht="30" customHeight="1">
      <c r="A14" s="195">
        <v>5</v>
      </c>
      <c r="B14" s="752">
        <f>'３大会申込み入力シート'!B41</f>
        <v>5</v>
      </c>
      <c r="C14" s="753"/>
      <c r="D14" s="196"/>
      <c r="E14" s="754">
        <f>'３大会申込み入力シート'!C41</f>
        <v>0</v>
      </c>
      <c r="F14" s="754"/>
      <c r="G14" s="754"/>
      <c r="H14" s="754"/>
      <c r="I14" s="754"/>
      <c r="J14" s="754"/>
      <c r="K14" s="754"/>
      <c r="L14" s="197"/>
      <c r="M14" s="198">
        <f>'３大会申込み入力シート'!D41</f>
        <v>0</v>
      </c>
      <c r="N14" s="755">
        <f>'３大会申込み入力シート'!E41</f>
        <v>0</v>
      </c>
      <c r="O14" s="753"/>
      <c r="P14" s="187"/>
      <c r="Q14" s="756">
        <f>'３大会申込み入力シート'!F41</f>
        <v>0</v>
      </c>
      <c r="R14" s="756"/>
      <c r="S14" s="199"/>
      <c r="Z14" s="61"/>
      <c r="AA14" s="61"/>
      <c r="AB14" s="745"/>
      <c r="AC14" s="745"/>
      <c r="AD14" s="72"/>
      <c r="AE14" s="744"/>
      <c r="AF14" s="744"/>
      <c r="AG14" s="744"/>
      <c r="AH14" s="744"/>
      <c r="AI14" s="744"/>
      <c r="AJ14" s="744"/>
      <c r="AK14" s="744"/>
      <c r="AL14" s="72"/>
      <c r="AM14" s="172"/>
      <c r="AN14" s="745"/>
      <c r="AO14" s="745"/>
      <c r="AP14" s="172"/>
      <c r="AQ14" s="746"/>
      <c r="AR14" s="746"/>
      <c r="AS14" s="61"/>
      <c r="AT14" s="61"/>
      <c r="AU14" s="61"/>
      <c r="AV14" s="61"/>
      <c r="AW14" s="745"/>
      <c r="AX14" s="745"/>
      <c r="AY14" s="172"/>
      <c r="AZ14" s="744"/>
      <c r="BA14" s="744"/>
      <c r="BB14" s="744"/>
      <c r="BC14" s="744"/>
      <c r="BD14" s="744"/>
      <c r="BE14" s="744"/>
      <c r="BF14" s="744"/>
      <c r="BG14" s="72"/>
      <c r="BH14" s="63"/>
      <c r="BI14" s="745"/>
      <c r="BJ14" s="745"/>
      <c r="BK14" s="72"/>
      <c r="BL14" s="746"/>
      <c r="BM14" s="746"/>
      <c r="BN14" s="61"/>
      <c r="BO14" s="61"/>
      <c r="BP14" s="61"/>
      <c r="BQ14" s="61"/>
      <c r="BR14" s="745"/>
      <c r="BS14" s="745"/>
      <c r="BT14" s="172"/>
      <c r="BU14" s="744"/>
      <c r="BV14" s="744"/>
      <c r="BW14" s="744"/>
      <c r="BX14" s="744"/>
      <c r="BY14" s="744"/>
      <c r="BZ14" s="744"/>
      <c r="CA14" s="744"/>
      <c r="CB14" s="72"/>
      <c r="CC14" s="63"/>
      <c r="CD14" s="745"/>
      <c r="CE14" s="745"/>
      <c r="CF14" s="72"/>
      <c r="CG14" s="746" t="s">
        <v>1215</v>
      </c>
      <c r="CH14" s="746"/>
      <c r="CI14" s="61"/>
    </row>
    <row r="15" spans="1:87" ht="30" customHeight="1">
      <c r="A15" s="195">
        <v>6</v>
      </c>
      <c r="B15" s="752">
        <f>'３大会申込み入力シート'!B42</f>
        <v>6</v>
      </c>
      <c r="C15" s="753"/>
      <c r="D15" s="196"/>
      <c r="E15" s="754">
        <f>'３大会申込み入力シート'!C42</f>
        <v>0</v>
      </c>
      <c r="F15" s="754"/>
      <c r="G15" s="754"/>
      <c r="H15" s="754"/>
      <c r="I15" s="754"/>
      <c r="J15" s="754"/>
      <c r="K15" s="754"/>
      <c r="L15" s="197"/>
      <c r="M15" s="198">
        <f>'３大会申込み入力シート'!D42</f>
        <v>0</v>
      </c>
      <c r="N15" s="755">
        <f>'３大会申込み入力シート'!E42</f>
        <v>0</v>
      </c>
      <c r="O15" s="753"/>
      <c r="P15" s="187"/>
      <c r="Q15" s="756">
        <f>'３大会申込み入力シート'!F42</f>
        <v>0</v>
      </c>
      <c r="R15" s="756"/>
      <c r="S15" s="199"/>
      <c r="Z15" s="61"/>
      <c r="AA15" s="61"/>
      <c r="AB15" s="745"/>
      <c r="AC15" s="745"/>
      <c r="AD15" s="72"/>
      <c r="AE15" s="744"/>
      <c r="AF15" s="744"/>
      <c r="AG15" s="744"/>
      <c r="AH15" s="744"/>
      <c r="AI15" s="744"/>
      <c r="AJ15" s="744"/>
      <c r="AK15" s="744"/>
      <c r="AL15" s="72"/>
      <c r="AM15" s="172"/>
      <c r="AN15" s="745"/>
      <c r="AO15" s="745"/>
      <c r="AP15" s="172"/>
      <c r="AQ15" s="746"/>
      <c r="AR15" s="746"/>
      <c r="AS15" s="61"/>
      <c r="AT15" s="61"/>
      <c r="AU15" s="61"/>
      <c r="AV15" s="61"/>
      <c r="AW15" s="745"/>
      <c r="AX15" s="745"/>
      <c r="AY15" s="172"/>
      <c r="AZ15" s="744"/>
      <c r="BA15" s="744"/>
      <c r="BB15" s="744"/>
      <c r="BC15" s="744"/>
      <c r="BD15" s="744"/>
      <c r="BE15" s="744"/>
      <c r="BF15" s="744"/>
      <c r="BG15" s="72"/>
      <c r="BH15" s="63"/>
      <c r="BI15" s="745"/>
      <c r="BJ15" s="745"/>
      <c r="BK15" s="72"/>
      <c r="BL15" s="746"/>
      <c r="BM15" s="746"/>
      <c r="BN15" s="61"/>
      <c r="BO15" s="61"/>
      <c r="BP15" s="61"/>
      <c r="BQ15" s="61"/>
      <c r="BR15" s="745"/>
      <c r="BS15" s="745"/>
      <c r="BT15" s="172"/>
      <c r="BU15" s="744"/>
      <c r="BV15" s="744"/>
      <c r="BW15" s="744"/>
      <c r="BX15" s="744"/>
      <c r="BY15" s="744"/>
      <c r="BZ15" s="744"/>
      <c r="CA15" s="744"/>
      <c r="CB15" s="72"/>
      <c r="CC15" s="63"/>
      <c r="CD15" s="745"/>
      <c r="CE15" s="745"/>
      <c r="CF15" s="72"/>
      <c r="CG15" s="746" t="s">
        <v>1215</v>
      </c>
      <c r="CH15" s="746"/>
      <c r="CI15" s="61"/>
    </row>
    <row r="16" spans="1:87" ht="30" customHeight="1">
      <c r="A16" s="195">
        <v>7</v>
      </c>
      <c r="B16" s="752">
        <f>'３大会申込み入力シート'!B43</f>
        <v>7</v>
      </c>
      <c r="C16" s="753"/>
      <c r="D16" s="196"/>
      <c r="E16" s="754">
        <f>'３大会申込み入力シート'!C43</f>
        <v>0</v>
      </c>
      <c r="F16" s="754"/>
      <c r="G16" s="754"/>
      <c r="H16" s="754"/>
      <c r="I16" s="754"/>
      <c r="J16" s="754"/>
      <c r="K16" s="754"/>
      <c r="L16" s="197"/>
      <c r="M16" s="198">
        <f>'３大会申込み入力シート'!D43</f>
        <v>0</v>
      </c>
      <c r="N16" s="755">
        <f>'３大会申込み入力シート'!E43</f>
        <v>0</v>
      </c>
      <c r="O16" s="753"/>
      <c r="P16" s="187"/>
      <c r="Q16" s="756">
        <f>'３大会申込み入力シート'!F43</f>
        <v>0</v>
      </c>
      <c r="R16" s="756"/>
      <c r="S16" s="199"/>
      <c r="Z16" s="61"/>
      <c r="AA16" s="61"/>
      <c r="AB16" s="745"/>
      <c r="AC16" s="745"/>
      <c r="AD16" s="72"/>
      <c r="AE16" s="744"/>
      <c r="AF16" s="744"/>
      <c r="AG16" s="744"/>
      <c r="AH16" s="744"/>
      <c r="AI16" s="744"/>
      <c r="AJ16" s="744"/>
      <c r="AK16" s="744"/>
      <c r="AL16" s="72"/>
      <c r="AM16" s="172"/>
      <c r="AN16" s="745"/>
      <c r="AO16" s="745"/>
      <c r="AP16" s="172"/>
      <c r="AQ16" s="746"/>
      <c r="AR16" s="746"/>
      <c r="AS16" s="61"/>
      <c r="AT16" s="61"/>
      <c r="AU16" s="61"/>
      <c r="AV16" s="61"/>
      <c r="AW16" s="745"/>
      <c r="AX16" s="745"/>
      <c r="AY16" s="172"/>
      <c r="AZ16" s="744"/>
      <c r="BA16" s="744"/>
      <c r="BB16" s="744"/>
      <c r="BC16" s="744"/>
      <c r="BD16" s="744"/>
      <c r="BE16" s="744"/>
      <c r="BF16" s="744"/>
      <c r="BG16" s="72"/>
      <c r="BH16" s="63"/>
      <c r="BI16" s="745"/>
      <c r="BJ16" s="745"/>
      <c r="BK16" s="72"/>
      <c r="BL16" s="746"/>
      <c r="BM16" s="746"/>
      <c r="BN16" s="61"/>
      <c r="BO16" s="61"/>
      <c r="BP16" s="61"/>
      <c r="BQ16" s="61"/>
      <c r="BR16" s="745"/>
      <c r="BS16" s="745"/>
      <c r="BT16" s="172"/>
      <c r="BU16" s="744"/>
      <c r="BV16" s="744"/>
      <c r="BW16" s="744"/>
      <c r="BX16" s="744"/>
      <c r="BY16" s="744"/>
      <c r="BZ16" s="744"/>
      <c r="CA16" s="744"/>
      <c r="CB16" s="72"/>
      <c r="CC16" s="63"/>
      <c r="CD16" s="745"/>
      <c r="CE16" s="745"/>
      <c r="CF16" s="72"/>
      <c r="CG16" s="746" t="s">
        <v>1215</v>
      </c>
      <c r="CH16" s="746"/>
      <c r="CI16" s="61"/>
    </row>
    <row r="17" spans="1:87" ht="30" customHeight="1">
      <c r="A17" s="195">
        <v>8</v>
      </c>
      <c r="B17" s="752">
        <f>'３大会申込み入力シート'!B44</f>
        <v>8</v>
      </c>
      <c r="C17" s="753"/>
      <c r="D17" s="196"/>
      <c r="E17" s="754">
        <f>'３大会申込み入力シート'!C44</f>
        <v>0</v>
      </c>
      <c r="F17" s="754"/>
      <c r="G17" s="754"/>
      <c r="H17" s="754"/>
      <c r="I17" s="754"/>
      <c r="J17" s="754"/>
      <c r="K17" s="754"/>
      <c r="L17" s="197"/>
      <c r="M17" s="198">
        <f>'３大会申込み入力シート'!D44</f>
        <v>0</v>
      </c>
      <c r="N17" s="755">
        <f>'３大会申込み入力シート'!E44</f>
        <v>0</v>
      </c>
      <c r="O17" s="753"/>
      <c r="P17" s="187"/>
      <c r="Q17" s="756">
        <f>'３大会申込み入力シート'!F44</f>
        <v>0</v>
      </c>
      <c r="R17" s="756"/>
      <c r="S17" s="199"/>
      <c r="Z17" s="61"/>
      <c r="AA17" s="61"/>
      <c r="AB17" s="745"/>
      <c r="AC17" s="745"/>
      <c r="AD17" s="72"/>
      <c r="AE17" s="744"/>
      <c r="AF17" s="744"/>
      <c r="AG17" s="744"/>
      <c r="AH17" s="744"/>
      <c r="AI17" s="744"/>
      <c r="AJ17" s="744"/>
      <c r="AK17" s="744"/>
      <c r="AL17" s="72"/>
      <c r="AM17" s="172"/>
      <c r="AN17" s="745"/>
      <c r="AO17" s="745"/>
      <c r="AP17" s="172"/>
      <c r="AQ17" s="746"/>
      <c r="AR17" s="746"/>
      <c r="AS17" s="61"/>
      <c r="AT17" s="61"/>
      <c r="AU17" s="61"/>
      <c r="AV17" s="61"/>
      <c r="AW17" s="745"/>
      <c r="AX17" s="745"/>
      <c r="AY17" s="172"/>
      <c r="AZ17" s="744"/>
      <c r="BA17" s="744"/>
      <c r="BB17" s="744"/>
      <c r="BC17" s="744"/>
      <c r="BD17" s="744"/>
      <c r="BE17" s="744"/>
      <c r="BF17" s="744"/>
      <c r="BG17" s="72"/>
      <c r="BH17" s="63"/>
      <c r="BI17" s="745"/>
      <c r="BJ17" s="745"/>
      <c r="BK17" s="72"/>
      <c r="BL17" s="746"/>
      <c r="BM17" s="746"/>
      <c r="BN17" s="61"/>
      <c r="BO17" s="61"/>
      <c r="BP17" s="61"/>
      <c r="BQ17" s="61"/>
      <c r="BR17" s="745"/>
      <c r="BS17" s="745"/>
      <c r="BT17" s="172"/>
      <c r="BU17" s="744"/>
      <c r="BV17" s="744"/>
      <c r="BW17" s="744"/>
      <c r="BX17" s="744"/>
      <c r="BY17" s="744"/>
      <c r="BZ17" s="744"/>
      <c r="CA17" s="744"/>
      <c r="CB17" s="72"/>
      <c r="CC17" s="63"/>
      <c r="CD17" s="745"/>
      <c r="CE17" s="745"/>
      <c r="CF17" s="72"/>
      <c r="CG17" s="746" t="s">
        <v>1215</v>
      </c>
      <c r="CH17" s="746"/>
      <c r="CI17" s="61"/>
    </row>
    <row r="18" spans="1:87" ht="30" customHeight="1">
      <c r="A18" s="195">
        <v>9</v>
      </c>
      <c r="B18" s="752">
        <f>'３大会申込み入力シート'!B45</f>
        <v>9</v>
      </c>
      <c r="C18" s="753"/>
      <c r="D18" s="196"/>
      <c r="E18" s="754">
        <f>'３大会申込み入力シート'!C45</f>
        <v>0</v>
      </c>
      <c r="F18" s="754"/>
      <c r="G18" s="754"/>
      <c r="H18" s="754"/>
      <c r="I18" s="754"/>
      <c r="J18" s="754"/>
      <c r="K18" s="754"/>
      <c r="L18" s="197"/>
      <c r="M18" s="198">
        <f>'３大会申込み入力シート'!D45</f>
        <v>0</v>
      </c>
      <c r="N18" s="755">
        <f>'３大会申込み入力シート'!E45</f>
        <v>0</v>
      </c>
      <c r="O18" s="753"/>
      <c r="P18" s="187"/>
      <c r="Q18" s="756">
        <f>'３大会申込み入力シート'!F45</f>
        <v>0</v>
      </c>
      <c r="R18" s="756"/>
      <c r="S18" s="199"/>
      <c r="Z18" s="61"/>
      <c r="AA18" s="61"/>
      <c r="AB18" s="745"/>
      <c r="AC18" s="745"/>
      <c r="AD18" s="72"/>
      <c r="AE18" s="744"/>
      <c r="AF18" s="744"/>
      <c r="AG18" s="744"/>
      <c r="AH18" s="744"/>
      <c r="AI18" s="744"/>
      <c r="AJ18" s="744"/>
      <c r="AK18" s="744"/>
      <c r="AL18" s="72"/>
      <c r="AM18" s="172"/>
      <c r="AN18" s="745"/>
      <c r="AO18" s="745"/>
      <c r="AP18" s="172"/>
      <c r="AQ18" s="746"/>
      <c r="AR18" s="746"/>
      <c r="AS18" s="61"/>
      <c r="AT18" s="61"/>
      <c r="AU18" s="61"/>
      <c r="AV18" s="61"/>
      <c r="AW18" s="745"/>
      <c r="AX18" s="745"/>
      <c r="AY18" s="172"/>
      <c r="AZ18" s="744"/>
      <c r="BA18" s="744"/>
      <c r="BB18" s="744"/>
      <c r="BC18" s="744"/>
      <c r="BD18" s="744"/>
      <c r="BE18" s="744"/>
      <c r="BF18" s="744"/>
      <c r="BG18" s="72"/>
      <c r="BH18" s="63"/>
      <c r="BI18" s="745"/>
      <c r="BJ18" s="745"/>
      <c r="BK18" s="72"/>
      <c r="BL18" s="746"/>
      <c r="BM18" s="746"/>
      <c r="BN18" s="61"/>
      <c r="BO18" s="61"/>
      <c r="BP18" s="61"/>
      <c r="BQ18" s="61"/>
      <c r="BR18" s="745"/>
      <c r="BS18" s="745"/>
      <c r="BT18" s="172"/>
      <c r="BU18" s="744"/>
      <c r="BV18" s="744"/>
      <c r="BW18" s="744"/>
      <c r="BX18" s="744"/>
      <c r="BY18" s="744"/>
      <c r="BZ18" s="744"/>
      <c r="CA18" s="744"/>
      <c r="CB18" s="72"/>
      <c r="CC18" s="63"/>
      <c r="CD18" s="745"/>
      <c r="CE18" s="745"/>
      <c r="CF18" s="72"/>
      <c r="CG18" s="746" t="s">
        <v>1215</v>
      </c>
      <c r="CH18" s="746"/>
      <c r="CI18" s="61"/>
    </row>
    <row r="19" spans="1:87" ht="30" customHeight="1">
      <c r="A19" s="195">
        <v>10</v>
      </c>
      <c r="B19" s="752">
        <f>'３大会申込み入力シート'!B46</f>
        <v>10</v>
      </c>
      <c r="C19" s="753"/>
      <c r="D19" s="196"/>
      <c r="E19" s="754">
        <f>'３大会申込み入力シート'!C46</f>
        <v>0</v>
      </c>
      <c r="F19" s="754"/>
      <c r="G19" s="754"/>
      <c r="H19" s="754"/>
      <c r="I19" s="754"/>
      <c r="J19" s="754"/>
      <c r="K19" s="754"/>
      <c r="L19" s="197"/>
      <c r="M19" s="198">
        <f>'３大会申込み入力シート'!D46</f>
        <v>0</v>
      </c>
      <c r="N19" s="755">
        <f>'３大会申込み入力シート'!E46</f>
        <v>0</v>
      </c>
      <c r="O19" s="753"/>
      <c r="P19" s="187"/>
      <c r="Q19" s="756">
        <f>'３大会申込み入力シート'!F46</f>
        <v>0</v>
      </c>
      <c r="R19" s="756"/>
      <c r="S19" s="199"/>
      <c r="Z19" s="61"/>
      <c r="AA19" s="61"/>
      <c r="AB19" s="745"/>
      <c r="AC19" s="745"/>
      <c r="AD19" s="72"/>
      <c r="AE19" s="744"/>
      <c r="AF19" s="744"/>
      <c r="AG19" s="744"/>
      <c r="AH19" s="744"/>
      <c r="AI19" s="744"/>
      <c r="AJ19" s="744"/>
      <c r="AK19" s="744"/>
      <c r="AL19" s="72"/>
      <c r="AM19" s="172"/>
      <c r="AN19" s="745"/>
      <c r="AO19" s="745"/>
      <c r="AP19" s="172"/>
      <c r="AQ19" s="746"/>
      <c r="AR19" s="746"/>
      <c r="AS19" s="61"/>
      <c r="AT19" s="61"/>
      <c r="AU19" s="61"/>
      <c r="AV19" s="61"/>
      <c r="AW19" s="745"/>
      <c r="AX19" s="745"/>
      <c r="AY19" s="172"/>
      <c r="AZ19" s="744"/>
      <c r="BA19" s="744"/>
      <c r="BB19" s="744"/>
      <c r="BC19" s="744"/>
      <c r="BD19" s="744"/>
      <c r="BE19" s="744"/>
      <c r="BF19" s="744"/>
      <c r="BG19" s="72"/>
      <c r="BH19" s="63"/>
      <c r="BI19" s="745"/>
      <c r="BJ19" s="745"/>
      <c r="BK19" s="72"/>
      <c r="BL19" s="746"/>
      <c r="BM19" s="746"/>
      <c r="BN19" s="61"/>
      <c r="BO19" s="61"/>
      <c r="BP19" s="61"/>
      <c r="BQ19" s="61"/>
      <c r="BR19" s="745"/>
      <c r="BS19" s="745"/>
      <c r="BT19" s="172"/>
      <c r="BU19" s="744"/>
      <c r="BV19" s="744"/>
      <c r="BW19" s="744"/>
      <c r="BX19" s="744"/>
      <c r="BY19" s="744"/>
      <c r="BZ19" s="744"/>
      <c r="CA19" s="744"/>
      <c r="CB19" s="72"/>
      <c r="CC19" s="63"/>
      <c r="CD19" s="745"/>
      <c r="CE19" s="745"/>
      <c r="CF19" s="72"/>
      <c r="CG19" s="746" t="s">
        <v>1215</v>
      </c>
      <c r="CH19" s="746"/>
      <c r="CI19" s="61"/>
    </row>
    <row r="20" spans="1:87" ht="30" customHeight="1">
      <c r="A20" s="195">
        <v>11</v>
      </c>
      <c r="B20" s="752">
        <f>'３大会申込み入力シート'!B47</f>
        <v>11</v>
      </c>
      <c r="C20" s="753"/>
      <c r="D20" s="196"/>
      <c r="E20" s="754">
        <f>'３大会申込み入力シート'!C47</f>
        <v>0</v>
      </c>
      <c r="F20" s="754"/>
      <c r="G20" s="754"/>
      <c r="H20" s="754"/>
      <c r="I20" s="754"/>
      <c r="J20" s="754"/>
      <c r="K20" s="754"/>
      <c r="L20" s="197"/>
      <c r="M20" s="198">
        <f>'３大会申込み入力シート'!D47</f>
        <v>0</v>
      </c>
      <c r="N20" s="755">
        <f>'３大会申込み入力シート'!E47</f>
        <v>0</v>
      </c>
      <c r="O20" s="753"/>
      <c r="P20" s="187"/>
      <c r="Q20" s="756">
        <f>'３大会申込み入力シート'!F47</f>
        <v>0</v>
      </c>
      <c r="R20" s="756"/>
      <c r="S20" s="199"/>
      <c r="Z20" s="61"/>
      <c r="AA20" s="61"/>
      <c r="AB20" s="745"/>
      <c r="AC20" s="745"/>
      <c r="AD20" s="72"/>
      <c r="AE20" s="744"/>
      <c r="AF20" s="744"/>
      <c r="AG20" s="744"/>
      <c r="AH20" s="744"/>
      <c r="AI20" s="744"/>
      <c r="AJ20" s="744"/>
      <c r="AK20" s="744"/>
      <c r="AL20" s="72"/>
      <c r="AM20" s="172"/>
      <c r="AN20" s="745"/>
      <c r="AO20" s="745"/>
      <c r="AP20" s="172"/>
      <c r="AQ20" s="746"/>
      <c r="AR20" s="746"/>
      <c r="AS20" s="61"/>
      <c r="AT20" s="61"/>
      <c r="AU20" s="61"/>
      <c r="AV20" s="61"/>
      <c r="AW20" s="745"/>
      <c r="AX20" s="745"/>
      <c r="AY20" s="172"/>
      <c r="AZ20" s="744"/>
      <c r="BA20" s="744"/>
      <c r="BB20" s="744"/>
      <c r="BC20" s="744"/>
      <c r="BD20" s="744"/>
      <c r="BE20" s="744"/>
      <c r="BF20" s="744"/>
      <c r="BG20" s="72"/>
      <c r="BH20" s="63"/>
      <c r="BI20" s="745"/>
      <c r="BJ20" s="745"/>
      <c r="BK20" s="72"/>
      <c r="BL20" s="746"/>
      <c r="BM20" s="746"/>
      <c r="BN20" s="61"/>
      <c r="BO20" s="61"/>
      <c r="BP20" s="61"/>
      <c r="BQ20" s="61"/>
      <c r="BR20" s="745"/>
      <c r="BS20" s="745"/>
      <c r="BT20" s="172"/>
      <c r="BU20" s="744"/>
      <c r="BV20" s="744"/>
      <c r="BW20" s="744"/>
      <c r="BX20" s="744"/>
      <c r="BY20" s="744"/>
      <c r="BZ20" s="744"/>
      <c r="CA20" s="744"/>
      <c r="CB20" s="72"/>
      <c r="CC20" s="63"/>
      <c r="CD20" s="745"/>
      <c r="CE20" s="745"/>
      <c r="CF20" s="72"/>
      <c r="CG20" s="746" t="s">
        <v>1215</v>
      </c>
      <c r="CH20" s="746"/>
      <c r="CI20" s="61"/>
    </row>
    <row r="21" spans="1:87" ht="30" customHeight="1">
      <c r="A21" s="195">
        <v>12</v>
      </c>
      <c r="B21" s="752">
        <f>'３大会申込み入力シート'!B48</f>
        <v>12</v>
      </c>
      <c r="C21" s="753"/>
      <c r="D21" s="196"/>
      <c r="E21" s="754">
        <f>'３大会申込み入力シート'!C48</f>
        <v>0</v>
      </c>
      <c r="F21" s="754"/>
      <c r="G21" s="754"/>
      <c r="H21" s="754"/>
      <c r="I21" s="754"/>
      <c r="J21" s="754"/>
      <c r="K21" s="754"/>
      <c r="L21" s="197"/>
      <c r="M21" s="198">
        <f>'３大会申込み入力シート'!D48</f>
        <v>0</v>
      </c>
      <c r="N21" s="755">
        <f>'３大会申込み入力シート'!E48</f>
        <v>0</v>
      </c>
      <c r="O21" s="753"/>
      <c r="P21" s="187"/>
      <c r="Q21" s="756">
        <f>'３大会申込み入力シート'!F48</f>
        <v>0</v>
      </c>
      <c r="R21" s="756"/>
      <c r="S21" s="199"/>
      <c r="Z21" s="61"/>
      <c r="AA21" s="61"/>
      <c r="AB21" s="745"/>
      <c r="AC21" s="745"/>
      <c r="AD21" s="72"/>
      <c r="AE21" s="744"/>
      <c r="AF21" s="744"/>
      <c r="AG21" s="744"/>
      <c r="AH21" s="744"/>
      <c r="AI21" s="744"/>
      <c r="AJ21" s="744"/>
      <c r="AK21" s="744"/>
      <c r="AL21" s="72"/>
      <c r="AM21" s="172"/>
      <c r="AN21" s="745"/>
      <c r="AO21" s="745"/>
      <c r="AP21" s="172"/>
      <c r="AQ21" s="746"/>
      <c r="AR21" s="746"/>
      <c r="AS21" s="61"/>
      <c r="AT21" s="61"/>
      <c r="AU21" s="61"/>
      <c r="AV21" s="61"/>
      <c r="AW21" s="745"/>
      <c r="AX21" s="745"/>
      <c r="AY21" s="172"/>
      <c r="AZ21" s="744"/>
      <c r="BA21" s="744"/>
      <c r="BB21" s="744"/>
      <c r="BC21" s="744"/>
      <c r="BD21" s="744"/>
      <c r="BE21" s="744"/>
      <c r="BF21" s="744"/>
      <c r="BG21" s="72"/>
      <c r="BH21" s="63"/>
      <c r="BI21" s="745"/>
      <c r="BJ21" s="745"/>
      <c r="BK21" s="72"/>
      <c r="BL21" s="746"/>
      <c r="BM21" s="746"/>
      <c r="BN21" s="61"/>
      <c r="BO21" s="61"/>
      <c r="BP21" s="61"/>
      <c r="BQ21" s="61"/>
      <c r="BR21" s="745"/>
      <c r="BS21" s="745"/>
      <c r="BT21" s="172"/>
      <c r="BU21" s="744"/>
      <c r="BV21" s="744"/>
      <c r="BW21" s="744"/>
      <c r="BX21" s="744"/>
      <c r="BY21" s="744"/>
      <c r="BZ21" s="744"/>
      <c r="CA21" s="744"/>
      <c r="CB21" s="72"/>
      <c r="CC21" s="63"/>
      <c r="CD21" s="745"/>
      <c r="CE21" s="745"/>
      <c r="CF21" s="72"/>
      <c r="CG21" s="746" t="s">
        <v>1215</v>
      </c>
      <c r="CH21" s="746"/>
      <c r="CI21" s="61"/>
    </row>
    <row r="22" spans="1:87" ht="30" customHeight="1">
      <c r="A22" s="195">
        <v>13</v>
      </c>
      <c r="B22" s="752">
        <f>'３大会申込み入力シート'!B49</f>
        <v>13</v>
      </c>
      <c r="C22" s="753"/>
      <c r="D22" s="196"/>
      <c r="E22" s="754">
        <f>'３大会申込み入力シート'!C49</f>
        <v>0</v>
      </c>
      <c r="F22" s="754"/>
      <c r="G22" s="754"/>
      <c r="H22" s="754"/>
      <c r="I22" s="754"/>
      <c r="J22" s="754"/>
      <c r="K22" s="754"/>
      <c r="L22" s="197"/>
      <c r="M22" s="198">
        <f>'３大会申込み入力シート'!D49</f>
        <v>0</v>
      </c>
      <c r="N22" s="755">
        <f>'３大会申込み入力シート'!E49</f>
        <v>0</v>
      </c>
      <c r="O22" s="753"/>
      <c r="P22" s="187"/>
      <c r="Q22" s="756">
        <f>'３大会申込み入力シート'!F49</f>
        <v>0</v>
      </c>
      <c r="R22" s="756"/>
      <c r="S22" s="199"/>
      <c r="Z22" s="61"/>
      <c r="AA22" s="61"/>
      <c r="AB22" s="745"/>
      <c r="AC22" s="745"/>
      <c r="AD22" s="72"/>
      <c r="AE22" s="744"/>
      <c r="AF22" s="744"/>
      <c r="AG22" s="744"/>
      <c r="AH22" s="744"/>
      <c r="AI22" s="744"/>
      <c r="AJ22" s="744"/>
      <c r="AK22" s="744"/>
      <c r="AL22" s="72"/>
      <c r="AM22" s="172"/>
      <c r="AN22" s="745"/>
      <c r="AO22" s="745"/>
      <c r="AP22" s="172"/>
      <c r="AQ22" s="746"/>
      <c r="AR22" s="746"/>
      <c r="AS22" s="61"/>
      <c r="AT22" s="61"/>
      <c r="AU22" s="61"/>
      <c r="AV22" s="61"/>
      <c r="AW22" s="745"/>
      <c r="AX22" s="745"/>
      <c r="AY22" s="172"/>
      <c r="AZ22" s="744"/>
      <c r="BA22" s="744"/>
      <c r="BB22" s="744"/>
      <c r="BC22" s="744"/>
      <c r="BD22" s="744"/>
      <c r="BE22" s="744"/>
      <c r="BF22" s="744"/>
      <c r="BG22" s="72"/>
      <c r="BH22" s="63"/>
      <c r="BI22" s="745"/>
      <c r="BJ22" s="745"/>
      <c r="BK22" s="72"/>
      <c r="BL22" s="746"/>
      <c r="BM22" s="746"/>
      <c r="BN22" s="61"/>
      <c r="BO22" s="61"/>
      <c r="BP22" s="61"/>
      <c r="BQ22" s="61"/>
      <c r="BR22" s="745"/>
      <c r="BS22" s="745"/>
      <c r="BT22" s="172"/>
      <c r="BU22" s="744"/>
      <c r="BV22" s="744"/>
      <c r="BW22" s="744"/>
      <c r="BX22" s="744"/>
      <c r="BY22" s="744"/>
      <c r="BZ22" s="744"/>
      <c r="CA22" s="744"/>
      <c r="CB22" s="72"/>
      <c r="CC22" s="63"/>
      <c r="CD22" s="745"/>
      <c r="CE22" s="745"/>
      <c r="CF22" s="72"/>
      <c r="CG22" s="746" t="s">
        <v>1215</v>
      </c>
      <c r="CH22" s="746"/>
      <c r="CI22" s="61"/>
    </row>
    <row r="23" spans="1:87" ht="30" customHeight="1">
      <c r="A23" s="195">
        <v>14</v>
      </c>
      <c r="B23" s="752">
        <f>'３大会申込み入力シート'!B50</f>
        <v>14</v>
      </c>
      <c r="C23" s="753"/>
      <c r="D23" s="196"/>
      <c r="E23" s="754">
        <f>'３大会申込み入力シート'!C50</f>
        <v>0</v>
      </c>
      <c r="F23" s="754"/>
      <c r="G23" s="754"/>
      <c r="H23" s="754"/>
      <c r="I23" s="754"/>
      <c r="J23" s="754"/>
      <c r="K23" s="754"/>
      <c r="L23" s="197"/>
      <c r="M23" s="198">
        <f>'３大会申込み入力シート'!D50</f>
        <v>0</v>
      </c>
      <c r="N23" s="755">
        <f>'３大会申込み入力シート'!E50</f>
        <v>0</v>
      </c>
      <c r="O23" s="753"/>
      <c r="P23" s="187"/>
      <c r="Q23" s="756">
        <f>'３大会申込み入力シート'!F50</f>
        <v>0</v>
      </c>
      <c r="R23" s="756"/>
      <c r="S23" s="199"/>
      <c r="Z23" s="61"/>
      <c r="AA23" s="61"/>
      <c r="AB23" s="745"/>
      <c r="AC23" s="745"/>
      <c r="AD23" s="72"/>
      <c r="AE23" s="744"/>
      <c r="AF23" s="744"/>
      <c r="AG23" s="744"/>
      <c r="AH23" s="744"/>
      <c r="AI23" s="744"/>
      <c r="AJ23" s="744"/>
      <c r="AK23" s="744"/>
      <c r="AL23" s="72"/>
      <c r="AM23" s="172"/>
      <c r="AN23" s="745"/>
      <c r="AO23" s="745"/>
      <c r="AP23" s="172"/>
      <c r="AQ23" s="746"/>
      <c r="AR23" s="746"/>
      <c r="AS23" s="61"/>
      <c r="AT23" s="61"/>
      <c r="AU23" s="61"/>
      <c r="AV23" s="61"/>
      <c r="AW23" s="745"/>
      <c r="AX23" s="745"/>
      <c r="AY23" s="172"/>
      <c r="AZ23" s="744"/>
      <c r="BA23" s="744"/>
      <c r="BB23" s="744"/>
      <c r="BC23" s="744"/>
      <c r="BD23" s="744"/>
      <c r="BE23" s="744"/>
      <c r="BF23" s="744"/>
      <c r="BG23" s="72"/>
      <c r="BH23" s="63"/>
      <c r="BI23" s="745"/>
      <c r="BJ23" s="745"/>
      <c r="BK23" s="72"/>
      <c r="BL23" s="746"/>
      <c r="BM23" s="746"/>
      <c r="BN23" s="61"/>
      <c r="BO23" s="61"/>
      <c r="BP23" s="61"/>
      <c r="BQ23" s="61"/>
      <c r="BR23" s="745"/>
      <c r="BS23" s="745"/>
      <c r="BT23" s="172"/>
      <c r="BU23" s="744"/>
      <c r="BV23" s="744"/>
      <c r="BW23" s="744"/>
      <c r="BX23" s="744"/>
      <c r="BY23" s="744"/>
      <c r="BZ23" s="744"/>
      <c r="CA23" s="744"/>
      <c r="CB23" s="72"/>
      <c r="CC23" s="63"/>
      <c r="CD23" s="745"/>
      <c r="CE23" s="745"/>
      <c r="CF23" s="72"/>
      <c r="CG23" s="746" t="s">
        <v>1215</v>
      </c>
      <c r="CH23" s="746"/>
      <c r="CI23" s="61"/>
    </row>
    <row r="24" spans="1:87" ht="30" customHeight="1">
      <c r="A24" s="195">
        <v>15</v>
      </c>
      <c r="B24" s="752">
        <f>'３大会申込み入力シート'!B51</f>
        <v>15</v>
      </c>
      <c r="C24" s="753"/>
      <c r="D24" s="196"/>
      <c r="E24" s="754">
        <f>'３大会申込み入力シート'!C51</f>
        <v>0</v>
      </c>
      <c r="F24" s="754"/>
      <c r="G24" s="754"/>
      <c r="H24" s="754"/>
      <c r="I24" s="754"/>
      <c r="J24" s="754"/>
      <c r="K24" s="754"/>
      <c r="L24" s="197"/>
      <c r="M24" s="198">
        <f>'３大会申込み入力シート'!D51</f>
        <v>0</v>
      </c>
      <c r="N24" s="755">
        <f>'３大会申込み入力シート'!E51</f>
        <v>0</v>
      </c>
      <c r="O24" s="753"/>
      <c r="P24" s="187"/>
      <c r="Q24" s="756">
        <f>'３大会申込み入力シート'!F51</f>
        <v>0</v>
      </c>
      <c r="R24" s="756"/>
      <c r="S24" s="199"/>
      <c r="Z24" s="61"/>
      <c r="AA24" s="61"/>
      <c r="AB24" s="745"/>
      <c r="AC24" s="745"/>
      <c r="AD24" s="72"/>
      <c r="AE24" s="744"/>
      <c r="AF24" s="744"/>
      <c r="AG24" s="744"/>
      <c r="AH24" s="744"/>
      <c r="AI24" s="744"/>
      <c r="AJ24" s="744"/>
      <c r="AK24" s="744"/>
      <c r="AL24" s="72"/>
      <c r="AM24" s="172"/>
      <c r="AN24" s="745"/>
      <c r="AO24" s="745"/>
      <c r="AP24" s="172"/>
      <c r="AQ24" s="746"/>
      <c r="AR24" s="746"/>
      <c r="AS24" s="61"/>
      <c r="AT24" s="61"/>
      <c r="AU24" s="61"/>
      <c r="AV24" s="61"/>
      <c r="AW24" s="745"/>
      <c r="AX24" s="745"/>
      <c r="AY24" s="172"/>
      <c r="AZ24" s="744"/>
      <c r="BA24" s="744"/>
      <c r="BB24" s="744"/>
      <c r="BC24" s="744"/>
      <c r="BD24" s="744"/>
      <c r="BE24" s="744"/>
      <c r="BF24" s="744"/>
      <c r="BG24" s="72"/>
      <c r="BH24" s="63"/>
      <c r="BI24" s="745"/>
      <c r="BJ24" s="745"/>
      <c r="BK24" s="72"/>
      <c r="BL24" s="746"/>
      <c r="BM24" s="746"/>
      <c r="BN24" s="61"/>
      <c r="BO24" s="61"/>
      <c r="BP24" s="61"/>
      <c r="BQ24" s="61"/>
      <c r="BR24" s="745"/>
      <c r="BS24" s="745"/>
      <c r="BT24" s="172"/>
      <c r="BU24" s="744"/>
      <c r="BV24" s="744"/>
      <c r="BW24" s="744"/>
      <c r="BX24" s="744"/>
      <c r="BY24" s="744"/>
      <c r="BZ24" s="744"/>
      <c r="CA24" s="744"/>
      <c r="CB24" s="72"/>
      <c r="CC24" s="63"/>
      <c r="CD24" s="745"/>
      <c r="CE24" s="745"/>
      <c r="CF24" s="72"/>
      <c r="CG24" s="746" t="s">
        <v>1215</v>
      </c>
      <c r="CH24" s="746"/>
      <c r="CI24" s="61"/>
    </row>
    <row r="25" spans="1:87" ht="30" customHeight="1">
      <c r="A25" s="195">
        <v>16</v>
      </c>
      <c r="B25" s="752">
        <f>'３大会申込み入力シート'!B52</f>
        <v>16</v>
      </c>
      <c r="C25" s="753"/>
      <c r="D25" s="196"/>
      <c r="E25" s="754">
        <f>'３大会申込み入力シート'!C52</f>
        <v>0</v>
      </c>
      <c r="F25" s="754"/>
      <c r="G25" s="754"/>
      <c r="H25" s="754"/>
      <c r="I25" s="754"/>
      <c r="J25" s="754"/>
      <c r="K25" s="754"/>
      <c r="L25" s="197"/>
      <c r="M25" s="198">
        <f>'３大会申込み入力シート'!D52</f>
        <v>0</v>
      </c>
      <c r="N25" s="755">
        <f>'３大会申込み入力シート'!E52</f>
        <v>0</v>
      </c>
      <c r="O25" s="753"/>
      <c r="P25" s="187"/>
      <c r="Q25" s="756">
        <f>'３大会申込み入力シート'!F52</f>
        <v>0</v>
      </c>
      <c r="R25" s="756"/>
      <c r="S25" s="199"/>
      <c r="Z25" s="61"/>
      <c r="AA25" s="61"/>
      <c r="AB25" s="745"/>
      <c r="AC25" s="745"/>
      <c r="AD25" s="72"/>
      <c r="AE25" s="744"/>
      <c r="AF25" s="744"/>
      <c r="AG25" s="744"/>
      <c r="AH25" s="744"/>
      <c r="AI25" s="744"/>
      <c r="AJ25" s="744"/>
      <c r="AK25" s="744"/>
      <c r="AL25" s="72"/>
      <c r="AM25" s="172"/>
      <c r="AN25" s="745"/>
      <c r="AO25" s="745"/>
      <c r="AP25" s="172"/>
      <c r="AQ25" s="746"/>
      <c r="AR25" s="746"/>
      <c r="AS25" s="61"/>
      <c r="AT25" s="61"/>
      <c r="AU25" s="61"/>
      <c r="AV25" s="61"/>
      <c r="AW25" s="745"/>
      <c r="AX25" s="745"/>
      <c r="AY25" s="172"/>
      <c r="AZ25" s="744"/>
      <c r="BA25" s="744"/>
      <c r="BB25" s="744"/>
      <c r="BC25" s="744"/>
      <c r="BD25" s="744"/>
      <c r="BE25" s="744"/>
      <c r="BF25" s="744"/>
      <c r="BG25" s="72"/>
      <c r="BH25" s="63"/>
      <c r="BI25" s="745"/>
      <c r="BJ25" s="745"/>
      <c r="BK25" s="72"/>
      <c r="BL25" s="746"/>
      <c r="BM25" s="746"/>
      <c r="BN25" s="61"/>
      <c r="BO25" s="61"/>
      <c r="BP25" s="61"/>
      <c r="BQ25" s="61"/>
      <c r="BR25" s="745"/>
      <c r="BS25" s="745"/>
      <c r="BT25" s="172"/>
      <c r="BU25" s="744"/>
      <c r="BV25" s="744"/>
      <c r="BW25" s="744"/>
      <c r="BX25" s="744"/>
      <c r="BY25" s="744"/>
      <c r="BZ25" s="744"/>
      <c r="CA25" s="744"/>
      <c r="CB25" s="72"/>
      <c r="CC25" s="63"/>
      <c r="CD25" s="745"/>
      <c r="CE25" s="745"/>
      <c r="CF25" s="72"/>
      <c r="CG25" s="746" t="s">
        <v>1215</v>
      </c>
      <c r="CH25" s="746"/>
      <c r="CI25" s="61"/>
    </row>
    <row r="26" spans="1:87" ht="30" customHeight="1">
      <c r="A26" s="195">
        <v>17</v>
      </c>
      <c r="B26" s="752">
        <f>'３大会申込み入力シート'!B53</f>
        <v>17</v>
      </c>
      <c r="C26" s="753"/>
      <c r="D26" s="196"/>
      <c r="E26" s="754">
        <f>'３大会申込み入力シート'!C53</f>
        <v>0</v>
      </c>
      <c r="F26" s="754"/>
      <c r="G26" s="754"/>
      <c r="H26" s="754"/>
      <c r="I26" s="754"/>
      <c r="J26" s="754"/>
      <c r="K26" s="754"/>
      <c r="L26" s="197"/>
      <c r="M26" s="198">
        <f>'３大会申込み入力シート'!D53</f>
        <v>0</v>
      </c>
      <c r="N26" s="755">
        <f>'３大会申込み入力シート'!E53</f>
        <v>0</v>
      </c>
      <c r="O26" s="753"/>
      <c r="P26" s="187"/>
      <c r="Q26" s="756">
        <f>'３大会申込み入力シート'!F53</f>
        <v>0</v>
      </c>
      <c r="R26" s="756"/>
      <c r="S26" s="199"/>
      <c r="Z26" s="61"/>
      <c r="AA26" s="61"/>
      <c r="AB26" s="745"/>
      <c r="AC26" s="745"/>
      <c r="AD26" s="72"/>
      <c r="AE26" s="744"/>
      <c r="AF26" s="744"/>
      <c r="AG26" s="744"/>
      <c r="AH26" s="744"/>
      <c r="AI26" s="744"/>
      <c r="AJ26" s="744"/>
      <c r="AK26" s="744"/>
      <c r="AL26" s="72"/>
      <c r="AM26" s="172"/>
      <c r="AN26" s="745"/>
      <c r="AO26" s="745"/>
      <c r="AP26" s="172"/>
      <c r="AQ26" s="746"/>
      <c r="AR26" s="746"/>
      <c r="AS26" s="61"/>
      <c r="AT26" s="61"/>
      <c r="AU26" s="61"/>
      <c r="AV26" s="61"/>
      <c r="AW26" s="745"/>
      <c r="AX26" s="745"/>
      <c r="AY26" s="172"/>
      <c r="AZ26" s="744"/>
      <c r="BA26" s="744"/>
      <c r="BB26" s="744"/>
      <c r="BC26" s="744"/>
      <c r="BD26" s="744"/>
      <c r="BE26" s="744"/>
      <c r="BF26" s="744"/>
      <c r="BG26" s="72"/>
      <c r="BH26" s="63"/>
      <c r="BI26" s="745"/>
      <c r="BJ26" s="745"/>
      <c r="BK26" s="72"/>
      <c r="BL26" s="746"/>
      <c r="BM26" s="746"/>
      <c r="BN26" s="61"/>
      <c r="BO26" s="61"/>
      <c r="BP26" s="61"/>
      <c r="BQ26" s="61"/>
      <c r="BR26" s="745"/>
      <c r="BS26" s="745"/>
      <c r="BT26" s="172"/>
      <c r="BU26" s="744"/>
      <c r="BV26" s="744"/>
      <c r="BW26" s="744"/>
      <c r="BX26" s="744"/>
      <c r="BY26" s="744"/>
      <c r="BZ26" s="744"/>
      <c r="CA26" s="744"/>
      <c r="CB26" s="72"/>
      <c r="CC26" s="63"/>
      <c r="CD26" s="745"/>
      <c r="CE26" s="745"/>
      <c r="CF26" s="72"/>
      <c r="CG26" s="746" t="s">
        <v>1215</v>
      </c>
      <c r="CH26" s="746"/>
      <c r="CI26" s="61"/>
    </row>
    <row r="27" spans="1:87" ht="30" customHeight="1" thickBot="1">
      <c r="A27" s="195">
        <v>18</v>
      </c>
      <c r="B27" s="747">
        <f>'３大会申込み入力シート'!B54</f>
        <v>18</v>
      </c>
      <c r="C27" s="748"/>
      <c r="D27" s="200"/>
      <c r="E27" s="749">
        <f>'３大会申込み入力シート'!C54</f>
        <v>0</v>
      </c>
      <c r="F27" s="749"/>
      <c r="G27" s="749"/>
      <c r="H27" s="749"/>
      <c r="I27" s="749"/>
      <c r="J27" s="749"/>
      <c r="K27" s="749"/>
      <c r="L27" s="202"/>
      <c r="M27" s="203">
        <f>'３大会申込み入力シート'!D54</f>
        <v>0</v>
      </c>
      <c r="N27" s="750">
        <f>'３大会申込み入力シート'!E54</f>
        <v>0</v>
      </c>
      <c r="O27" s="748"/>
      <c r="P27" s="201"/>
      <c r="Q27" s="751">
        <f>'３大会申込み入力シート'!F54</f>
        <v>0</v>
      </c>
      <c r="R27" s="751"/>
      <c r="S27" s="204"/>
      <c r="Z27" s="61"/>
      <c r="AA27" s="61"/>
      <c r="AB27" s="745"/>
      <c r="AC27" s="745"/>
      <c r="AD27" s="72"/>
      <c r="AE27" s="744"/>
      <c r="AF27" s="744"/>
      <c r="AG27" s="744"/>
      <c r="AH27" s="744"/>
      <c r="AI27" s="744"/>
      <c r="AJ27" s="744"/>
      <c r="AK27" s="744"/>
      <c r="AL27" s="72"/>
      <c r="AM27" s="172"/>
      <c r="AN27" s="745"/>
      <c r="AO27" s="745"/>
      <c r="AP27" s="172"/>
      <c r="AQ27" s="746"/>
      <c r="AR27" s="746"/>
      <c r="AS27" s="61"/>
      <c r="AT27" s="61"/>
      <c r="AU27" s="61"/>
      <c r="AV27" s="61"/>
      <c r="AW27" s="745"/>
      <c r="AX27" s="745"/>
      <c r="AY27" s="172"/>
      <c r="AZ27" s="744"/>
      <c r="BA27" s="744"/>
      <c r="BB27" s="744"/>
      <c r="BC27" s="744"/>
      <c r="BD27" s="744"/>
      <c r="BE27" s="744"/>
      <c r="BF27" s="744"/>
      <c r="BG27" s="72"/>
      <c r="BH27" s="63"/>
      <c r="BI27" s="745"/>
      <c r="BJ27" s="745"/>
      <c r="BK27" s="72"/>
      <c r="BL27" s="746"/>
      <c r="BM27" s="746"/>
      <c r="BN27" s="61"/>
      <c r="BO27" s="61"/>
      <c r="BP27" s="61"/>
      <c r="BQ27" s="61"/>
      <c r="BR27" s="745"/>
      <c r="BS27" s="745"/>
      <c r="BT27" s="172"/>
      <c r="BU27" s="744"/>
      <c r="BV27" s="744"/>
      <c r="BW27" s="744"/>
      <c r="BX27" s="744"/>
      <c r="BY27" s="744"/>
      <c r="BZ27" s="744"/>
      <c r="CA27" s="744"/>
      <c r="CB27" s="72"/>
      <c r="CC27" s="63"/>
      <c r="CD27" s="745"/>
      <c r="CE27" s="745"/>
      <c r="CF27" s="72"/>
      <c r="CG27" s="746" t="s">
        <v>1215</v>
      </c>
      <c r="CH27" s="746"/>
      <c r="CI27" s="61"/>
    </row>
    <row r="28" spans="1:87" ht="15" customHeight="1">
      <c r="B28" s="63"/>
      <c r="C28" s="63"/>
      <c r="D28" s="72"/>
      <c r="E28" s="172"/>
      <c r="F28" s="172"/>
      <c r="G28" s="172"/>
      <c r="H28" s="172"/>
      <c r="I28" s="172"/>
      <c r="J28" s="172"/>
      <c r="K28" s="172"/>
      <c r="L28" s="72"/>
      <c r="M28" s="63"/>
      <c r="N28" s="63"/>
      <c r="O28" s="63"/>
      <c r="P28" s="172"/>
      <c r="Q28" s="178"/>
      <c r="R28" s="178"/>
      <c r="Z28" s="61"/>
      <c r="AA28" s="61"/>
      <c r="AB28" s="63"/>
      <c r="AC28" s="63"/>
      <c r="AD28" s="72"/>
      <c r="AE28" s="172"/>
      <c r="AF28" s="172"/>
      <c r="AG28" s="172"/>
      <c r="AH28" s="172"/>
      <c r="AI28" s="172"/>
      <c r="AJ28" s="172"/>
      <c r="AK28" s="172"/>
      <c r="AL28" s="72"/>
      <c r="AM28" s="63"/>
      <c r="AN28" s="63"/>
      <c r="AO28" s="63"/>
      <c r="AP28" s="172"/>
      <c r="AQ28" s="178"/>
      <c r="AR28" s="178"/>
      <c r="AS28" s="61"/>
      <c r="AT28" s="61"/>
      <c r="AU28" s="61"/>
      <c r="AV28" s="61"/>
      <c r="AW28" s="63"/>
      <c r="AX28" s="63"/>
      <c r="AY28" s="72"/>
      <c r="AZ28" s="172"/>
      <c r="BA28" s="172"/>
      <c r="BB28" s="172"/>
      <c r="BC28" s="172"/>
      <c r="BD28" s="172"/>
      <c r="BE28" s="172"/>
      <c r="BF28" s="172"/>
      <c r="BG28" s="72"/>
      <c r="BH28" s="63"/>
      <c r="BI28" s="63"/>
      <c r="BJ28" s="63"/>
      <c r="BK28" s="172"/>
      <c r="BL28" s="178"/>
      <c r="BM28" s="178"/>
      <c r="BN28" s="61"/>
      <c r="BO28" s="61"/>
      <c r="BP28" s="61"/>
      <c r="BQ28" s="61"/>
      <c r="BR28" s="63"/>
      <c r="BS28" s="63"/>
      <c r="BT28" s="72"/>
      <c r="BU28" s="172"/>
      <c r="BV28" s="172"/>
      <c r="BW28" s="172"/>
      <c r="BX28" s="172"/>
      <c r="BY28" s="172"/>
      <c r="BZ28" s="172"/>
      <c r="CA28" s="172"/>
      <c r="CB28" s="72"/>
      <c r="CC28" s="63"/>
      <c r="CD28" s="63"/>
      <c r="CE28" s="63"/>
      <c r="CF28" s="172"/>
      <c r="CG28" s="178"/>
      <c r="CH28" s="178"/>
      <c r="CI28" s="61"/>
    </row>
    <row r="29" spans="1:87" ht="24">
      <c r="B29" s="171"/>
      <c r="C29" s="171"/>
      <c r="D29" s="744"/>
      <c r="E29" s="744"/>
      <c r="F29" s="744"/>
      <c r="G29" s="744"/>
      <c r="H29" s="744"/>
      <c r="I29" s="744"/>
      <c r="J29" s="744"/>
      <c r="K29" s="172"/>
      <c r="L29" s="172"/>
      <c r="M29" s="172"/>
      <c r="N29" s="172"/>
      <c r="O29" s="172"/>
      <c r="P29" s="172"/>
      <c r="Q29" s="170"/>
      <c r="R29" s="170"/>
      <c r="S29" s="170"/>
      <c r="Z29" s="170"/>
      <c r="AA29" s="170"/>
      <c r="AB29" s="170"/>
      <c r="AC29" s="170"/>
      <c r="AD29" s="744"/>
      <c r="AE29" s="744"/>
      <c r="AF29" s="744"/>
      <c r="AG29" s="744"/>
      <c r="AH29" s="744"/>
      <c r="AI29" s="744"/>
      <c r="AJ29" s="744"/>
      <c r="AK29" s="172"/>
      <c r="AL29" s="172"/>
      <c r="AM29" s="172"/>
      <c r="AN29" s="172"/>
      <c r="AO29" s="172"/>
      <c r="AP29" s="172"/>
      <c r="AQ29" s="61"/>
      <c r="AR29" s="61"/>
      <c r="AS29" s="61"/>
      <c r="AT29" s="61"/>
      <c r="AU29" s="170"/>
      <c r="AV29" s="170"/>
      <c r="AW29" s="170"/>
      <c r="AX29" s="170"/>
      <c r="AY29" s="744"/>
      <c r="AZ29" s="744"/>
      <c r="BA29" s="744"/>
      <c r="BB29" s="744"/>
      <c r="BC29" s="744"/>
      <c r="BD29" s="744"/>
      <c r="BE29" s="744"/>
      <c r="BF29" s="172"/>
      <c r="BG29" s="172"/>
      <c r="BH29" s="172"/>
      <c r="BI29" s="172"/>
      <c r="BJ29" s="172"/>
      <c r="BK29" s="172"/>
      <c r="BL29" s="61"/>
      <c r="BM29" s="61"/>
      <c r="BN29" s="61"/>
      <c r="BO29" s="61"/>
      <c r="BP29" s="170"/>
      <c r="BQ29" s="170"/>
      <c r="BR29" s="170"/>
      <c r="BS29" s="170"/>
      <c r="BT29" s="744"/>
      <c r="BU29" s="744"/>
      <c r="BV29" s="744"/>
      <c r="BW29" s="744"/>
      <c r="BX29" s="744"/>
      <c r="BY29" s="744"/>
      <c r="BZ29" s="744"/>
      <c r="CA29" s="172"/>
      <c r="CB29" s="172"/>
      <c r="CC29" s="172"/>
      <c r="CD29" s="172"/>
      <c r="CE29" s="172"/>
      <c r="CF29" s="172"/>
      <c r="CG29" s="61"/>
      <c r="CH29" s="61"/>
      <c r="CI29" s="61"/>
    </row>
    <row r="30" spans="1:87">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row>
  </sheetData>
  <mergeCells count="345">
    <mergeCell ref="D3:J3"/>
    <mergeCell ref="AD3:AJ3"/>
    <mergeCell ref="AY3:BE3"/>
    <mergeCell ref="BT3:BZ3"/>
    <mergeCell ref="C5:H5"/>
    <mergeCell ref="K5:O5"/>
    <mergeCell ref="Q5:R5"/>
    <mergeCell ref="AC5:AH5"/>
    <mergeCell ref="AK5:AO5"/>
    <mergeCell ref="AX5:BC5"/>
    <mergeCell ref="BF5:BJ5"/>
    <mergeCell ref="BS5:BX5"/>
    <mergeCell ref="CA5:CE5"/>
    <mergeCell ref="C6:H6"/>
    <mergeCell ref="K6:N6"/>
    <mergeCell ref="AC6:AH6"/>
    <mergeCell ref="AK6:AN6"/>
    <mergeCell ref="AX6:BC6"/>
    <mergeCell ref="BF6:BI6"/>
    <mergeCell ref="BS6:BX6"/>
    <mergeCell ref="CA6:CD6"/>
    <mergeCell ref="C7:H7"/>
    <mergeCell ref="K7:N7"/>
    <mergeCell ref="AC7:AH7"/>
    <mergeCell ref="AK7:AN7"/>
    <mergeCell ref="AX7:BC7"/>
    <mergeCell ref="BF7:BI7"/>
    <mergeCell ref="BS7:BX7"/>
    <mergeCell ref="CA7:CD7"/>
    <mergeCell ref="C8:H8"/>
    <mergeCell ref="K8:N8"/>
    <mergeCell ref="AC8:AH8"/>
    <mergeCell ref="AK8:AN8"/>
    <mergeCell ref="AX8:BC8"/>
    <mergeCell ref="BF8:BI8"/>
    <mergeCell ref="BS8:BX8"/>
    <mergeCell ref="CA8:CD8"/>
    <mergeCell ref="BI9:BJ9"/>
    <mergeCell ref="BL9:BM9"/>
    <mergeCell ref="BR9:BS9"/>
    <mergeCell ref="BU9:CA9"/>
    <mergeCell ref="CD9:CE9"/>
    <mergeCell ref="CG9:CH9"/>
    <mergeCell ref="B10:C10"/>
    <mergeCell ref="E10:K10"/>
    <mergeCell ref="N10:O10"/>
    <mergeCell ref="Q10:R10"/>
    <mergeCell ref="AB10:AC10"/>
    <mergeCell ref="AE10:AK10"/>
    <mergeCell ref="AN10:AO10"/>
    <mergeCell ref="AQ10:AR10"/>
    <mergeCell ref="AW10:AX10"/>
    <mergeCell ref="AZ10:BF10"/>
    <mergeCell ref="BI10:BJ10"/>
    <mergeCell ref="BL10:BM10"/>
    <mergeCell ref="BR10:BS10"/>
    <mergeCell ref="BU10:CA10"/>
    <mergeCell ref="CD10:CE10"/>
    <mergeCell ref="CG10:CH10"/>
    <mergeCell ref="B9:C9"/>
    <mergeCell ref="E9:K9"/>
    <mergeCell ref="N11:O11"/>
    <mergeCell ref="Q11:R11"/>
    <mergeCell ref="AB11:AC11"/>
    <mergeCell ref="AE11:AK11"/>
    <mergeCell ref="AN11:AO11"/>
    <mergeCell ref="AQ11:AR11"/>
    <mergeCell ref="AW11:AX11"/>
    <mergeCell ref="AZ9:BF9"/>
    <mergeCell ref="N9:O9"/>
    <mergeCell ref="Q9:R9"/>
    <mergeCell ref="AB9:AC9"/>
    <mergeCell ref="AE9:AK9"/>
    <mergeCell ref="AN9:AO9"/>
    <mergeCell ref="AQ9:AR9"/>
    <mergeCell ref="AW9:AX9"/>
    <mergeCell ref="AZ11:BF11"/>
    <mergeCell ref="BI11:BJ11"/>
    <mergeCell ref="BL11:BM11"/>
    <mergeCell ref="BR11:BS11"/>
    <mergeCell ref="BU11:CA11"/>
    <mergeCell ref="CD11:CE11"/>
    <mergeCell ref="CG11:CH11"/>
    <mergeCell ref="B12:C12"/>
    <mergeCell ref="E12:K12"/>
    <mergeCell ref="N12:O12"/>
    <mergeCell ref="Q12:R12"/>
    <mergeCell ref="AB12:AC12"/>
    <mergeCell ref="AE12:AK12"/>
    <mergeCell ref="AN12:AO12"/>
    <mergeCell ref="AQ12:AR12"/>
    <mergeCell ref="AW12:AX12"/>
    <mergeCell ref="AZ12:BF12"/>
    <mergeCell ref="BI12:BJ12"/>
    <mergeCell ref="BL12:BM12"/>
    <mergeCell ref="BR12:BS12"/>
    <mergeCell ref="BU12:CA12"/>
    <mergeCell ref="CD12:CE12"/>
    <mergeCell ref="CG12:CH12"/>
    <mergeCell ref="B11:C11"/>
    <mergeCell ref="E11:K11"/>
    <mergeCell ref="BI13:BJ13"/>
    <mergeCell ref="BL13:BM13"/>
    <mergeCell ref="BR13:BS13"/>
    <mergeCell ref="BU13:CA13"/>
    <mergeCell ref="CD13:CE13"/>
    <mergeCell ref="CG13:CH13"/>
    <mergeCell ref="B14:C14"/>
    <mergeCell ref="E14:K14"/>
    <mergeCell ref="N14:O14"/>
    <mergeCell ref="Q14:R14"/>
    <mergeCell ref="AB14:AC14"/>
    <mergeCell ref="AE14:AK14"/>
    <mergeCell ref="AN14:AO14"/>
    <mergeCell ref="AQ14:AR14"/>
    <mergeCell ref="AW14:AX14"/>
    <mergeCell ref="AZ14:BF14"/>
    <mergeCell ref="BI14:BJ14"/>
    <mergeCell ref="BL14:BM14"/>
    <mergeCell ref="BR14:BS14"/>
    <mergeCell ref="BU14:CA14"/>
    <mergeCell ref="CD14:CE14"/>
    <mergeCell ref="CG14:CH14"/>
    <mergeCell ref="B13:C13"/>
    <mergeCell ref="E13:K13"/>
    <mergeCell ref="N15:O15"/>
    <mergeCell ref="Q15:R15"/>
    <mergeCell ref="AB15:AC15"/>
    <mergeCell ref="AE15:AK15"/>
    <mergeCell ref="AN15:AO15"/>
    <mergeCell ref="AQ15:AR15"/>
    <mergeCell ref="AW15:AX15"/>
    <mergeCell ref="AZ13:BF13"/>
    <mergeCell ref="N13:O13"/>
    <mergeCell ref="Q13:R13"/>
    <mergeCell ref="AB13:AC13"/>
    <mergeCell ref="AE13:AK13"/>
    <mergeCell ref="AN13:AO13"/>
    <mergeCell ref="AQ13:AR13"/>
    <mergeCell ref="AW13:AX13"/>
    <mergeCell ref="AZ15:BF15"/>
    <mergeCell ref="BI15:BJ15"/>
    <mergeCell ref="BL15:BM15"/>
    <mergeCell ref="BR15:BS15"/>
    <mergeCell ref="BU15:CA15"/>
    <mergeCell ref="CD15:CE15"/>
    <mergeCell ref="CG15:CH15"/>
    <mergeCell ref="B16:C16"/>
    <mergeCell ref="E16:K16"/>
    <mergeCell ref="N16:O16"/>
    <mergeCell ref="Q16:R16"/>
    <mergeCell ref="AB16:AC16"/>
    <mergeCell ref="AE16:AK16"/>
    <mergeCell ref="AN16:AO16"/>
    <mergeCell ref="AQ16:AR16"/>
    <mergeCell ref="AW16:AX16"/>
    <mergeCell ref="AZ16:BF16"/>
    <mergeCell ref="BI16:BJ16"/>
    <mergeCell ref="BL16:BM16"/>
    <mergeCell ref="BR16:BS16"/>
    <mergeCell ref="BU16:CA16"/>
    <mergeCell ref="CD16:CE16"/>
    <mergeCell ref="CG16:CH16"/>
    <mergeCell ref="B15:C15"/>
    <mergeCell ref="E15:K15"/>
    <mergeCell ref="BI17:BJ17"/>
    <mergeCell ref="BL17:BM17"/>
    <mergeCell ref="BR17:BS17"/>
    <mergeCell ref="BU17:CA17"/>
    <mergeCell ref="CD17:CE17"/>
    <mergeCell ref="CG17:CH17"/>
    <mergeCell ref="B18:C18"/>
    <mergeCell ref="E18:K18"/>
    <mergeCell ref="N18:O18"/>
    <mergeCell ref="Q18:R18"/>
    <mergeCell ref="AB18:AC18"/>
    <mergeCell ref="AE18:AK18"/>
    <mergeCell ref="AN18:AO18"/>
    <mergeCell ref="AQ18:AR18"/>
    <mergeCell ref="AW18:AX18"/>
    <mergeCell ref="AZ18:BF18"/>
    <mergeCell ref="BI18:BJ18"/>
    <mergeCell ref="BL18:BM18"/>
    <mergeCell ref="BR18:BS18"/>
    <mergeCell ref="BU18:CA18"/>
    <mergeCell ref="CD18:CE18"/>
    <mergeCell ref="CG18:CH18"/>
    <mergeCell ref="B17:C17"/>
    <mergeCell ref="E17:K17"/>
    <mergeCell ref="N19:O19"/>
    <mergeCell ref="Q19:R19"/>
    <mergeCell ref="AB19:AC19"/>
    <mergeCell ref="AE19:AK19"/>
    <mergeCell ref="AN19:AO19"/>
    <mergeCell ref="AQ19:AR19"/>
    <mergeCell ref="AW19:AX19"/>
    <mergeCell ref="AZ17:BF17"/>
    <mergeCell ref="N17:O17"/>
    <mergeCell ref="Q17:R17"/>
    <mergeCell ref="AB17:AC17"/>
    <mergeCell ref="AE17:AK17"/>
    <mergeCell ref="AN17:AO17"/>
    <mergeCell ref="AQ17:AR17"/>
    <mergeCell ref="AW17:AX17"/>
    <mergeCell ref="AZ19:BF19"/>
    <mergeCell ref="BI19:BJ19"/>
    <mergeCell ref="BL19:BM19"/>
    <mergeCell ref="BR19:BS19"/>
    <mergeCell ref="BU19:CA19"/>
    <mergeCell ref="CD19:CE19"/>
    <mergeCell ref="CG19:CH19"/>
    <mergeCell ref="B20:C20"/>
    <mergeCell ref="E20:K20"/>
    <mergeCell ref="N20:O20"/>
    <mergeCell ref="Q20:R20"/>
    <mergeCell ref="AB20:AC20"/>
    <mergeCell ref="AE20:AK20"/>
    <mergeCell ref="AN20:AO20"/>
    <mergeCell ref="AQ20:AR20"/>
    <mergeCell ref="AW20:AX20"/>
    <mergeCell ref="AZ20:BF20"/>
    <mergeCell ref="BI20:BJ20"/>
    <mergeCell ref="BL20:BM20"/>
    <mergeCell ref="BR20:BS20"/>
    <mergeCell ref="BU20:CA20"/>
    <mergeCell ref="CD20:CE20"/>
    <mergeCell ref="CG20:CH20"/>
    <mergeCell ref="B19:C19"/>
    <mergeCell ref="E19:K19"/>
    <mergeCell ref="BI21:BJ21"/>
    <mergeCell ref="BL21:BM21"/>
    <mergeCell ref="BR21:BS21"/>
    <mergeCell ref="BU21:CA21"/>
    <mergeCell ref="CD21:CE21"/>
    <mergeCell ref="CG21:CH21"/>
    <mergeCell ref="B22:C22"/>
    <mergeCell ref="E22:K22"/>
    <mergeCell ref="N22:O22"/>
    <mergeCell ref="Q22:R22"/>
    <mergeCell ref="AB22:AC22"/>
    <mergeCell ref="AE22:AK22"/>
    <mergeCell ref="AN22:AO22"/>
    <mergeCell ref="AQ22:AR22"/>
    <mergeCell ref="AW22:AX22"/>
    <mergeCell ref="AZ22:BF22"/>
    <mergeCell ref="BI22:BJ22"/>
    <mergeCell ref="BL22:BM22"/>
    <mergeCell ref="BR22:BS22"/>
    <mergeCell ref="BU22:CA22"/>
    <mergeCell ref="CD22:CE22"/>
    <mergeCell ref="CG22:CH22"/>
    <mergeCell ref="B21:C21"/>
    <mergeCell ref="E21:K21"/>
    <mergeCell ref="N23:O23"/>
    <mergeCell ref="Q23:R23"/>
    <mergeCell ref="AB23:AC23"/>
    <mergeCell ref="AE23:AK23"/>
    <mergeCell ref="AN23:AO23"/>
    <mergeCell ref="AQ23:AR23"/>
    <mergeCell ref="AW23:AX23"/>
    <mergeCell ref="AZ21:BF21"/>
    <mergeCell ref="N21:O21"/>
    <mergeCell ref="Q21:R21"/>
    <mergeCell ref="AB21:AC21"/>
    <mergeCell ref="AE21:AK21"/>
    <mergeCell ref="AN21:AO21"/>
    <mergeCell ref="AQ21:AR21"/>
    <mergeCell ref="AW21:AX21"/>
    <mergeCell ref="AZ23:BF23"/>
    <mergeCell ref="BI23:BJ23"/>
    <mergeCell ref="BL23:BM23"/>
    <mergeCell ref="BR23:BS23"/>
    <mergeCell ref="BU23:CA23"/>
    <mergeCell ref="CD23:CE23"/>
    <mergeCell ref="CG23:CH23"/>
    <mergeCell ref="B24:C24"/>
    <mergeCell ref="E24:K24"/>
    <mergeCell ref="N24:O24"/>
    <mergeCell ref="Q24:R24"/>
    <mergeCell ref="AB24:AC24"/>
    <mergeCell ref="AE24:AK24"/>
    <mergeCell ref="AN24:AO24"/>
    <mergeCell ref="AQ24:AR24"/>
    <mergeCell ref="AW24:AX24"/>
    <mergeCell ref="AZ24:BF24"/>
    <mergeCell ref="BI24:BJ24"/>
    <mergeCell ref="BL24:BM24"/>
    <mergeCell ref="BR24:BS24"/>
    <mergeCell ref="BU24:CA24"/>
    <mergeCell ref="CD24:CE24"/>
    <mergeCell ref="CG24:CH24"/>
    <mergeCell ref="B23:C23"/>
    <mergeCell ref="E23:K23"/>
    <mergeCell ref="B25:C25"/>
    <mergeCell ref="E25:K25"/>
    <mergeCell ref="N25:O25"/>
    <mergeCell ref="Q25:R25"/>
    <mergeCell ref="AB25:AC25"/>
    <mergeCell ref="AE25:AK25"/>
    <mergeCell ref="AN25:AO25"/>
    <mergeCell ref="AQ25:AR25"/>
    <mergeCell ref="AW25:AX25"/>
    <mergeCell ref="AZ25:BF25"/>
    <mergeCell ref="BI25:BJ25"/>
    <mergeCell ref="BL25:BM25"/>
    <mergeCell ref="BR25:BS25"/>
    <mergeCell ref="BU25:CA25"/>
    <mergeCell ref="BR26:BS26"/>
    <mergeCell ref="BU26:CA26"/>
    <mergeCell ref="CD25:CE25"/>
    <mergeCell ref="CG25:CH25"/>
    <mergeCell ref="AZ26:BF26"/>
    <mergeCell ref="BI26:BJ26"/>
    <mergeCell ref="BL26:BM26"/>
    <mergeCell ref="CD26:CE26"/>
    <mergeCell ref="CG26:CH26"/>
    <mergeCell ref="B27:C27"/>
    <mergeCell ref="E27:K27"/>
    <mergeCell ref="N27:O27"/>
    <mergeCell ref="Q27:R27"/>
    <mergeCell ref="AB27:AC27"/>
    <mergeCell ref="AE27:AK27"/>
    <mergeCell ref="CD27:CE27"/>
    <mergeCell ref="CG27:CH27"/>
    <mergeCell ref="B26:C26"/>
    <mergeCell ref="E26:K26"/>
    <mergeCell ref="N26:O26"/>
    <mergeCell ref="Q26:R26"/>
    <mergeCell ref="AB26:AC26"/>
    <mergeCell ref="AE26:AK26"/>
    <mergeCell ref="AN27:AO27"/>
    <mergeCell ref="AQ27:AR27"/>
    <mergeCell ref="AW26:AX26"/>
    <mergeCell ref="AN26:AO26"/>
    <mergeCell ref="AQ26:AR26"/>
    <mergeCell ref="D29:J29"/>
    <mergeCell ref="AD29:AJ29"/>
    <mergeCell ref="AY29:BE29"/>
    <mergeCell ref="BT29:BZ29"/>
    <mergeCell ref="AW27:AX27"/>
    <mergeCell ref="AZ27:BF27"/>
    <mergeCell ref="BI27:BJ27"/>
    <mergeCell ref="BL27:BM27"/>
    <mergeCell ref="BR27:BS27"/>
    <mergeCell ref="BU27:CA27"/>
  </mergeCells>
  <phoneticPr fontId="2"/>
  <conditionalFormatting sqref="K7:N8">
    <cfRule type="cellIs" dxfId="2" priority="1" stopIfTrue="1" operator="equal">
      <formula>0</formula>
    </cfRule>
  </conditionalFormatting>
  <pageMargins left="0.7" right="0.7" top="0.75" bottom="0.75" header="0.3" footer="0.3"/>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W70"/>
  <sheetViews>
    <sheetView view="pageBreakPreview" zoomScale="60" zoomScaleNormal="80" workbookViewId="0">
      <selection activeCell="AV53" sqref="AV53:BF64"/>
    </sheetView>
  </sheetViews>
  <sheetFormatPr baseColWidth="10" defaultColWidth="2.6640625" defaultRowHeight="13.25" customHeight="1"/>
  <cols>
    <col min="1" max="11" width="2.6640625" customWidth="1"/>
    <col min="12" max="12" width="3.1640625" customWidth="1"/>
    <col min="13" max="14" width="2.6640625" customWidth="1"/>
    <col min="15" max="16" width="3.6640625" customWidth="1"/>
    <col min="17" max="29" width="2.6640625" customWidth="1"/>
    <col min="30" max="31" width="3.6640625" customWidth="1"/>
    <col min="32" max="44" width="2.6640625" customWidth="1"/>
    <col min="45" max="46" width="3.6640625" customWidth="1"/>
    <col min="47" max="59" width="2.6640625" customWidth="1"/>
    <col min="60" max="61" width="3.6640625" customWidth="1"/>
    <col min="62" max="74" width="2.6640625" customWidth="1"/>
    <col min="75" max="75" width="2.5" customWidth="1"/>
  </cols>
  <sheetData>
    <row r="1" spans="2:74" ht="9" customHeight="1"/>
    <row r="2" spans="2:74" ht="13.25" customHeight="1">
      <c r="B2" s="786" t="s">
        <v>1064</v>
      </c>
      <c r="C2" s="786"/>
      <c r="D2" s="786"/>
      <c r="E2" s="786"/>
      <c r="F2" s="786"/>
      <c r="G2" s="786"/>
      <c r="H2" s="786"/>
      <c r="I2" s="786"/>
      <c r="J2" s="786"/>
      <c r="K2" s="786"/>
      <c r="L2" s="786"/>
      <c r="M2" s="786"/>
      <c r="N2" s="786"/>
      <c r="O2" s="125"/>
      <c r="P2" s="126"/>
      <c r="Q2" s="781" t="str">
        <f>B2</f>
        <v xml:space="preserve">   高体連
   バレーボール競技</v>
      </c>
      <c r="R2" s="781"/>
      <c r="S2" s="781"/>
      <c r="T2" s="781"/>
      <c r="U2" s="781"/>
      <c r="V2" s="781"/>
      <c r="W2" s="781"/>
      <c r="X2" s="781"/>
      <c r="Y2" s="781"/>
      <c r="Z2" s="781"/>
      <c r="AA2" s="781"/>
      <c r="AB2" s="781"/>
      <c r="AC2" s="781"/>
      <c r="AD2" s="125"/>
      <c r="AE2" s="126"/>
      <c r="AF2" s="781" t="str">
        <f>B2</f>
        <v xml:space="preserve">   高体連
   バレーボール競技</v>
      </c>
      <c r="AG2" s="781"/>
      <c r="AH2" s="781"/>
      <c r="AI2" s="781"/>
      <c r="AJ2" s="781"/>
      <c r="AK2" s="781"/>
      <c r="AL2" s="781"/>
      <c r="AM2" s="781"/>
      <c r="AN2" s="781"/>
      <c r="AO2" s="781"/>
      <c r="AP2" s="781"/>
      <c r="AQ2" s="781"/>
      <c r="AR2" s="781"/>
      <c r="AT2" s="127"/>
      <c r="AU2" s="781" t="str">
        <f>B2</f>
        <v xml:space="preserve">   高体連
   バレーボール競技</v>
      </c>
      <c r="AV2" s="781"/>
      <c r="AW2" s="781"/>
      <c r="AX2" s="781"/>
      <c r="AY2" s="781"/>
      <c r="AZ2" s="781"/>
      <c r="BA2" s="781"/>
      <c r="BB2" s="781"/>
      <c r="BC2" s="781"/>
      <c r="BD2" s="781"/>
      <c r="BE2" s="781"/>
      <c r="BF2" s="781"/>
      <c r="BG2" s="781"/>
      <c r="BI2" s="127"/>
      <c r="BJ2" s="781" t="str">
        <f>B2</f>
        <v xml:space="preserve">   高体連
   バレーボール競技</v>
      </c>
      <c r="BK2" s="781"/>
      <c r="BL2" s="781"/>
      <c r="BM2" s="781"/>
      <c r="BN2" s="781"/>
      <c r="BO2" s="781"/>
      <c r="BP2" s="781"/>
      <c r="BQ2" s="781"/>
      <c r="BR2" s="781"/>
      <c r="BS2" s="781"/>
      <c r="BT2" s="781"/>
      <c r="BU2" s="781"/>
      <c r="BV2" s="781"/>
    </row>
    <row r="3" spans="2:74" ht="13.25" customHeight="1">
      <c r="B3" s="786"/>
      <c r="C3" s="786"/>
      <c r="D3" s="786"/>
      <c r="E3" s="786"/>
      <c r="F3" s="786"/>
      <c r="G3" s="786"/>
      <c r="H3" s="786"/>
      <c r="I3" s="786"/>
      <c r="J3" s="786"/>
      <c r="K3" s="786"/>
      <c r="L3" s="786"/>
      <c r="M3" s="786"/>
      <c r="N3" s="786"/>
      <c r="O3" s="125"/>
      <c r="P3" s="126"/>
      <c r="Q3" s="781"/>
      <c r="R3" s="781"/>
      <c r="S3" s="781"/>
      <c r="T3" s="781"/>
      <c r="U3" s="781"/>
      <c r="V3" s="781"/>
      <c r="W3" s="781"/>
      <c r="X3" s="781"/>
      <c r="Y3" s="781"/>
      <c r="Z3" s="781"/>
      <c r="AA3" s="781"/>
      <c r="AB3" s="781"/>
      <c r="AC3" s="781"/>
      <c r="AD3" s="125"/>
      <c r="AE3" s="126"/>
      <c r="AF3" s="781"/>
      <c r="AG3" s="781"/>
      <c r="AH3" s="781"/>
      <c r="AI3" s="781"/>
      <c r="AJ3" s="781"/>
      <c r="AK3" s="781"/>
      <c r="AL3" s="781"/>
      <c r="AM3" s="781"/>
      <c r="AN3" s="781"/>
      <c r="AO3" s="781"/>
      <c r="AP3" s="781"/>
      <c r="AQ3" s="781"/>
      <c r="AR3" s="781"/>
      <c r="AT3" s="127"/>
      <c r="AU3" s="781"/>
      <c r="AV3" s="781"/>
      <c r="AW3" s="781"/>
      <c r="AX3" s="781"/>
      <c r="AY3" s="781"/>
      <c r="AZ3" s="781"/>
      <c r="BA3" s="781"/>
      <c r="BB3" s="781"/>
      <c r="BC3" s="781"/>
      <c r="BD3" s="781"/>
      <c r="BE3" s="781"/>
      <c r="BF3" s="781"/>
      <c r="BG3" s="781"/>
      <c r="BI3" s="127"/>
      <c r="BJ3" s="781"/>
      <c r="BK3" s="781"/>
      <c r="BL3" s="781"/>
      <c r="BM3" s="781"/>
      <c r="BN3" s="781"/>
      <c r="BO3" s="781"/>
      <c r="BP3" s="781"/>
      <c r="BQ3" s="781"/>
      <c r="BR3" s="781"/>
      <c r="BS3" s="781"/>
      <c r="BT3" s="781"/>
      <c r="BU3" s="781"/>
      <c r="BV3" s="781"/>
    </row>
    <row r="4" spans="2:74" ht="13.25" customHeight="1">
      <c r="B4" s="786"/>
      <c r="C4" s="786"/>
      <c r="D4" s="786"/>
      <c r="E4" s="786"/>
      <c r="F4" s="786"/>
      <c r="G4" s="786"/>
      <c r="H4" s="786"/>
      <c r="I4" s="786"/>
      <c r="J4" s="786"/>
      <c r="K4" s="786"/>
      <c r="L4" s="786"/>
      <c r="M4" s="786"/>
      <c r="N4" s="786"/>
      <c r="O4" s="125"/>
      <c r="P4" s="126"/>
      <c r="Q4" s="781"/>
      <c r="R4" s="781"/>
      <c r="S4" s="781"/>
      <c r="T4" s="781"/>
      <c r="U4" s="781"/>
      <c r="V4" s="781"/>
      <c r="W4" s="781"/>
      <c r="X4" s="781"/>
      <c r="Y4" s="781"/>
      <c r="Z4" s="781"/>
      <c r="AA4" s="781"/>
      <c r="AB4" s="781"/>
      <c r="AC4" s="781"/>
      <c r="AD4" s="125"/>
      <c r="AE4" s="126"/>
      <c r="AF4" s="781"/>
      <c r="AG4" s="781"/>
      <c r="AH4" s="781"/>
      <c r="AI4" s="781"/>
      <c r="AJ4" s="781"/>
      <c r="AK4" s="781"/>
      <c r="AL4" s="781"/>
      <c r="AM4" s="781"/>
      <c r="AN4" s="781"/>
      <c r="AO4" s="781"/>
      <c r="AP4" s="781"/>
      <c r="AQ4" s="781"/>
      <c r="AR4" s="781"/>
      <c r="AT4" s="127"/>
      <c r="AU4" s="781"/>
      <c r="AV4" s="781"/>
      <c r="AW4" s="781"/>
      <c r="AX4" s="781"/>
      <c r="AY4" s="781"/>
      <c r="AZ4" s="781"/>
      <c r="BA4" s="781"/>
      <c r="BB4" s="781"/>
      <c r="BC4" s="781"/>
      <c r="BD4" s="781"/>
      <c r="BE4" s="781"/>
      <c r="BF4" s="781"/>
      <c r="BG4" s="781"/>
      <c r="BI4" s="127"/>
      <c r="BJ4" s="781"/>
      <c r="BK4" s="781"/>
      <c r="BL4" s="781"/>
      <c r="BM4" s="781"/>
      <c r="BN4" s="781"/>
      <c r="BO4" s="781"/>
      <c r="BP4" s="781"/>
      <c r="BQ4" s="781"/>
      <c r="BR4" s="781"/>
      <c r="BS4" s="781"/>
      <c r="BT4" s="781"/>
      <c r="BU4" s="781"/>
      <c r="BV4" s="781"/>
    </row>
    <row r="5" spans="2:74" ht="13.25" customHeight="1">
      <c r="B5" s="786"/>
      <c r="C5" s="786"/>
      <c r="D5" s="786"/>
      <c r="E5" s="786"/>
      <c r="F5" s="786"/>
      <c r="G5" s="786"/>
      <c r="H5" s="786"/>
      <c r="I5" s="786"/>
      <c r="J5" s="786"/>
      <c r="K5" s="786"/>
      <c r="L5" s="786"/>
      <c r="M5" s="786"/>
      <c r="N5" s="786"/>
      <c r="O5" s="125"/>
      <c r="P5" s="126"/>
      <c r="Q5" s="781"/>
      <c r="R5" s="781"/>
      <c r="S5" s="781"/>
      <c r="T5" s="781"/>
      <c r="U5" s="781"/>
      <c r="V5" s="781"/>
      <c r="W5" s="781"/>
      <c r="X5" s="781"/>
      <c r="Y5" s="781"/>
      <c r="Z5" s="781"/>
      <c r="AA5" s="781"/>
      <c r="AB5" s="781"/>
      <c r="AC5" s="781"/>
      <c r="AD5" s="125"/>
      <c r="AE5" s="126"/>
      <c r="AF5" s="781"/>
      <c r="AG5" s="781"/>
      <c r="AH5" s="781"/>
      <c r="AI5" s="781"/>
      <c r="AJ5" s="781"/>
      <c r="AK5" s="781"/>
      <c r="AL5" s="781"/>
      <c r="AM5" s="781"/>
      <c r="AN5" s="781"/>
      <c r="AO5" s="781"/>
      <c r="AP5" s="781"/>
      <c r="AQ5" s="781"/>
      <c r="AR5" s="781"/>
      <c r="AT5" s="127"/>
      <c r="AU5" s="781"/>
      <c r="AV5" s="781"/>
      <c r="AW5" s="781"/>
      <c r="AX5" s="781"/>
      <c r="AY5" s="781"/>
      <c r="AZ5" s="781"/>
      <c r="BA5" s="781"/>
      <c r="BB5" s="781"/>
      <c r="BC5" s="781"/>
      <c r="BD5" s="781"/>
      <c r="BE5" s="781"/>
      <c r="BF5" s="781"/>
      <c r="BG5" s="781"/>
      <c r="BI5" s="127"/>
      <c r="BJ5" s="781"/>
      <c r="BK5" s="781"/>
      <c r="BL5" s="781"/>
      <c r="BM5" s="781"/>
      <c r="BN5" s="781"/>
      <c r="BO5" s="781"/>
      <c r="BP5" s="781"/>
      <c r="BQ5" s="781"/>
      <c r="BR5" s="781"/>
      <c r="BS5" s="781"/>
      <c r="BT5" s="781"/>
      <c r="BU5" s="781"/>
      <c r="BV5" s="781"/>
    </row>
    <row r="6" spans="2:74" ht="13.25" customHeight="1">
      <c r="B6" s="782" t="s">
        <v>1059</v>
      </c>
      <c r="C6" s="782"/>
      <c r="D6" s="782"/>
      <c r="E6" s="784" t="str">
        <f>'１チーム情報入力シート'!$E$11</f>
        <v/>
      </c>
      <c r="F6" s="784"/>
      <c r="G6" s="784"/>
      <c r="H6" s="784"/>
      <c r="I6" s="784"/>
      <c r="J6" s="784"/>
      <c r="K6" s="784"/>
      <c r="L6" s="784"/>
      <c r="M6" s="784" t="s">
        <v>1214</v>
      </c>
      <c r="N6" s="784"/>
      <c r="P6" s="127"/>
      <c r="Q6" s="782" t="s">
        <v>1059</v>
      </c>
      <c r="R6" s="782"/>
      <c r="S6" s="782"/>
      <c r="T6" s="784" t="str">
        <f>E6</f>
        <v/>
      </c>
      <c r="U6" s="784"/>
      <c r="V6" s="784"/>
      <c r="W6" s="784"/>
      <c r="X6" s="784"/>
      <c r="Y6" s="784"/>
      <c r="Z6" s="784"/>
      <c r="AA6" s="784"/>
      <c r="AB6" s="784" t="s">
        <v>1214</v>
      </c>
      <c r="AC6" s="784"/>
      <c r="AE6" s="127"/>
      <c r="AF6" s="782" t="s">
        <v>1059</v>
      </c>
      <c r="AG6" s="782"/>
      <c r="AH6" s="782"/>
      <c r="AI6" s="784" t="str">
        <f>E6</f>
        <v/>
      </c>
      <c r="AJ6" s="784"/>
      <c r="AK6" s="784"/>
      <c r="AL6" s="784"/>
      <c r="AM6" s="784"/>
      <c r="AN6" s="784"/>
      <c r="AO6" s="784"/>
      <c r="AP6" s="784"/>
      <c r="AQ6" s="784" t="s">
        <v>1214</v>
      </c>
      <c r="AR6" s="784"/>
      <c r="AT6" s="127"/>
      <c r="AU6" s="782" t="s">
        <v>1059</v>
      </c>
      <c r="AV6" s="782"/>
      <c r="AW6" s="782"/>
      <c r="AX6" s="784" t="str">
        <f>E6</f>
        <v/>
      </c>
      <c r="AY6" s="784"/>
      <c r="AZ6" s="784"/>
      <c r="BA6" s="784"/>
      <c r="BB6" s="784"/>
      <c r="BC6" s="784"/>
      <c r="BD6" s="784"/>
      <c r="BE6" s="784"/>
      <c r="BF6" s="784" t="s">
        <v>1214</v>
      </c>
      <c r="BG6" s="784"/>
      <c r="BI6" s="127"/>
      <c r="BJ6" s="782" t="s">
        <v>1059</v>
      </c>
      <c r="BK6" s="782"/>
      <c r="BL6" s="782"/>
      <c r="BM6" s="784" t="str">
        <f>E6</f>
        <v/>
      </c>
      <c r="BN6" s="784"/>
      <c r="BO6" s="784"/>
      <c r="BP6" s="784"/>
      <c r="BQ6" s="784"/>
      <c r="BR6" s="784"/>
      <c r="BS6" s="784"/>
      <c r="BT6" s="784"/>
      <c r="BU6" s="784" t="s">
        <v>1214</v>
      </c>
      <c r="BV6" s="784"/>
    </row>
    <row r="7" spans="2:74" ht="13.25" customHeight="1">
      <c r="B7" s="782"/>
      <c r="C7" s="782"/>
      <c r="D7" s="782"/>
      <c r="E7" s="784"/>
      <c r="F7" s="784"/>
      <c r="G7" s="784"/>
      <c r="H7" s="784"/>
      <c r="I7" s="784"/>
      <c r="J7" s="784"/>
      <c r="K7" s="784"/>
      <c r="L7" s="784"/>
      <c r="M7" s="784"/>
      <c r="N7" s="784"/>
      <c r="P7" s="127"/>
      <c r="Q7" s="782"/>
      <c r="R7" s="782"/>
      <c r="S7" s="782"/>
      <c r="T7" s="784"/>
      <c r="U7" s="784"/>
      <c r="V7" s="784"/>
      <c r="W7" s="784"/>
      <c r="X7" s="784"/>
      <c r="Y7" s="784"/>
      <c r="Z7" s="784"/>
      <c r="AA7" s="784"/>
      <c r="AB7" s="784"/>
      <c r="AC7" s="784"/>
      <c r="AE7" s="127"/>
      <c r="AF7" s="782"/>
      <c r="AG7" s="782"/>
      <c r="AH7" s="782"/>
      <c r="AI7" s="784"/>
      <c r="AJ7" s="784"/>
      <c r="AK7" s="784"/>
      <c r="AL7" s="784"/>
      <c r="AM7" s="784"/>
      <c r="AN7" s="784"/>
      <c r="AO7" s="784"/>
      <c r="AP7" s="784"/>
      <c r="AQ7" s="784"/>
      <c r="AR7" s="784"/>
      <c r="AT7" s="127"/>
      <c r="AU7" s="782"/>
      <c r="AV7" s="782"/>
      <c r="AW7" s="782"/>
      <c r="AX7" s="784"/>
      <c r="AY7" s="784"/>
      <c r="AZ7" s="784"/>
      <c r="BA7" s="784"/>
      <c r="BB7" s="784"/>
      <c r="BC7" s="784"/>
      <c r="BD7" s="784"/>
      <c r="BE7" s="784"/>
      <c r="BF7" s="784"/>
      <c r="BG7" s="784"/>
      <c r="BI7" s="127"/>
      <c r="BJ7" s="782"/>
      <c r="BK7" s="782"/>
      <c r="BL7" s="782"/>
      <c r="BM7" s="784"/>
      <c r="BN7" s="784"/>
      <c r="BO7" s="784"/>
      <c r="BP7" s="784"/>
      <c r="BQ7" s="784"/>
      <c r="BR7" s="784"/>
      <c r="BS7" s="784"/>
      <c r="BT7" s="784"/>
      <c r="BU7" s="784"/>
      <c r="BV7" s="784"/>
    </row>
    <row r="8" spans="2:74" ht="13.25" customHeight="1">
      <c r="B8" s="783"/>
      <c r="C8" s="783"/>
      <c r="D8" s="783"/>
      <c r="E8" s="785"/>
      <c r="F8" s="785"/>
      <c r="G8" s="785"/>
      <c r="H8" s="785"/>
      <c r="I8" s="785"/>
      <c r="J8" s="785"/>
      <c r="K8" s="785"/>
      <c r="L8" s="785"/>
      <c r="M8" s="785"/>
      <c r="N8" s="785"/>
      <c r="P8" s="127"/>
      <c r="Q8" s="783"/>
      <c r="R8" s="783"/>
      <c r="S8" s="783"/>
      <c r="T8" s="785"/>
      <c r="U8" s="785"/>
      <c r="V8" s="785"/>
      <c r="W8" s="785"/>
      <c r="X8" s="785"/>
      <c r="Y8" s="785"/>
      <c r="Z8" s="785"/>
      <c r="AA8" s="785"/>
      <c r="AB8" s="785"/>
      <c r="AC8" s="785"/>
      <c r="AE8" s="127"/>
      <c r="AF8" s="783"/>
      <c r="AG8" s="783"/>
      <c r="AH8" s="783"/>
      <c r="AI8" s="785"/>
      <c r="AJ8" s="785"/>
      <c r="AK8" s="785"/>
      <c r="AL8" s="785"/>
      <c r="AM8" s="785"/>
      <c r="AN8" s="785"/>
      <c r="AO8" s="785"/>
      <c r="AP8" s="785"/>
      <c r="AQ8" s="785"/>
      <c r="AR8" s="785"/>
      <c r="AT8" s="127"/>
      <c r="AU8" s="783"/>
      <c r="AV8" s="783"/>
      <c r="AW8" s="783"/>
      <c r="AX8" s="785"/>
      <c r="AY8" s="785"/>
      <c r="AZ8" s="785"/>
      <c r="BA8" s="785"/>
      <c r="BB8" s="785"/>
      <c r="BC8" s="785"/>
      <c r="BD8" s="785"/>
      <c r="BE8" s="785"/>
      <c r="BF8" s="785"/>
      <c r="BG8" s="785"/>
      <c r="BI8" s="127"/>
      <c r="BJ8" s="783"/>
      <c r="BK8" s="783"/>
      <c r="BL8" s="783"/>
      <c r="BM8" s="785"/>
      <c r="BN8" s="785"/>
      <c r="BO8" s="785"/>
      <c r="BP8" s="785"/>
      <c r="BQ8" s="785"/>
      <c r="BR8" s="785"/>
      <c r="BS8" s="785"/>
      <c r="BT8" s="785"/>
      <c r="BU8" s="785"/>
      <c r="BV8" s="785"/>
    </row>
    <row r="9" spans="2:74" ht="13.25" customHeight="1">
      <c r="P9" s="127"/>
      <c r="AE9" s="127"/>
      <c r="AT9" s="127"/>
      <c r="BI9" s="127"/>
    </row>
    <row r="10" spans="2:74" ht="13.25" customHeight="1">
      <c r="B10" s="779">
        <v>1</v>
      </c>
      <c r="C10" s="779"/>
      <c r="J10" s="780"/>
      <c r="K10" s="780"/>
      <c r="M10" s="780"/>
      <c r="N10" s="780"/>
      <c r="P10" s="127"/>
      <c r="Q10" s="779">
        <v>2</v>
      </c>
      <c r="R10" s="779"/>
      <c r="AE10" s="127"/>
      <c r="AF10" s="779">
        <v>3</v>
      </c>
      <c r="AG10" s="779"/>
      <c r="AT10" s="127"/>
      <c r="AU10" s="779" t="s">
        <v>1042</v>
      </c>
      <c r="AV10" s="779"/>
      <c r="AW10" s="128" t="s">
        <v>1042</v>
      </c>
      <c r="AX10" s="129"/>
      <c r="AY10" s="129"/>
      <c r="AZ10" s="129"/>
      <c r="BA10" s="129"/>
      <c r="BB10" s="129"/>
      <c r="BC10" s="129"/>
      <c r="BD10" s="129"/>
      <c r="BI10" s="127"/>
      <c r="BJ10" s="779" t="s">
        <v>1042</v>
      </c>
      <c r="BK10" s="779"/>
    </row>
    <row r="11" spans="2:74" ht="13.25" customHeight="1">
      <c r="B11" s="779"/>
      <c r="C11" s="779"/>
      <c r="D11" s="778" t="s">
        <v>1060</v>
      </c>
      <c r="E11" s="778"/>
      <c r="F11" s="778"/>
      <c r="G11" s="130"/>
      <c r="H11" s="130"/>
      <c r="I11" s="130"/>
      <c r="J11" s="780"/>
      <c r="K11" s="780"/>
      <c r="M11" s="780"/>
      <c r="N11" s="780"/>
      <c r="P11" s="127"/>
      <c r="Q11" s="779"/>
      <c r="R11" s="779"/>
      <c r="S11" s="778" t="s">
        <v>1060</v>
      </c>
      <c r="T11" s="778"/>
      <c r="U11" s="778"/>
      <c r="V11" s="131"/>
      <c r="AE11" s="127"/>
      <c r="AF11" s="779"/>
      <c r="AG11" s="779"/>
      <c r="AH11" s="778" t="s">
        <v>1060</v>
      </c>
      <c r="AI11" s="778"/>
      <c r="AJ11" s="778"/>
      <c r="AK11" s="131"/>
      <c r="AT11" s="127"/>
      <c r="AU11" s="779"/>
      <c r="AV11" s="779"/>
      <c r="AW11" s="778" t="s">
        <v>1060</v>
      </c>
      <c r="AX11" s="778"/>
      <c r="AY11" s="778"/>
      <c r="AZ11" s="131"/>
      <c r="BI11" s="127"/>
      <c r="BJ11" s="779"/>
      <c r="BK11" s="779"/>
      <c r="BL11" s="778" t="s">
        <v>1060</v>
      </c>
      <c r="BM11" s="778"/>
      <c r="BN11" s="778"/>
      <c r="BO11" s="131"/>
    </row>
    <row r="12" spans="2:74" ht="13.25" customHeight="1">
      <c r="B12" s="779"/>
      <c r="C12" s="779"/>
      <c r="D12" s="778"/>
      <c r="E12" s="778"/>
      <c r="F12" s="778"/>
      <c r="G12" s="130"/>
      <c r="H12" s="130"/>
      <c r="I12" s="130"/>
      <c r="J12" s="780"/>
      <c r="K12" s="780"/>
      <c r="M12" s="780"/>
      <c r="N12" s="780"/>
      <c r="P12" s="127"/>
      <c r="Q12" s="779"/>
      <c r="R12" s="779"/>
      <c r="S12" s="778"/>
      <c r="T12" s="778"/>
      <c r="U12" s="778"/>
      <c r="V12" s="131"/>
      <c r="AE12" s="127"/>
      <c r="AF12" s="779"/>
      <c r="AG12" s="779"/>
      <c r="AH12" s="778"/>
      <c r="AI12" s="778"/>
      <c r="AJ12" s="778"/>
      <c r="AK12" s="131"/>
      <c r="AT12" s="127"/>
      <c r="AU12" s="779"/>
      <c r="AV12" s="779"/>
      <c r="AW12" s="778"/>
      <c r="AX12" s="778"/>
      <c r="AY12" s="778"/>
      <c r="AZ12" s="131"/>
      <c r="BI12" s="127"/>
      <c r="BJ12" s="779"/>
      <c r="BK12" s="779"/>
      <c r="BL12" s="778"/>
      <c r="BM12" s="778"/>
      <c r="BN12" s="778"/>
      <c r="BO12" s="131"/>
    </row>
    <row r="13" spans="2:74" ht="13.25" customHeight="1" thickBot="1">
      <c r="P13" s="127"/>
      <c r="AE13" s="127"/>
      <c r="AT13" s="127"/>
      <c r="BI13" s="127"/>
    </row>
    <row r="14" spans="2:74" ht="13.25" customHeight="1">
      <c r="B14" s="132"/>
      <c r="C14" s="133"/>
      <c r="D14" s="133"/>
      <c r="E14" s="133"/>
      <c r="F14" s="133"/>
      <c r="G14" s="133"/>
      <c r="H14" s="133"/>
      <c r="I14" s="133"/>
      <c r="J14" s="133"/>
      <c r="K14" s="133"/>
      <c r="L14" s="133"/>
      <c r="M14" s="133"/>
      <c r="N14" s="134"/>
      <c r="P14" s="127"/>
      <c r="Q14" s="132"/>
      <c r="R14" s="133"/>
      <c r="S14" s="133"/>
      <c r="T14" s="133"/>
      <c r="U14" s="133"/>
      <c r="V14" s="133"/>
      <c r="W14" s="133"/>
      <c r="X14" s="133"/>
      <c r="Y14" s="133"/>
      <c r="Z14" s="133"/>
      <c r="AA14" s="133"/>
      <c r="AB14" s="133"/>
      <c r="AC14" s="134"/>
      <c r="AE14" s="127"/>
      <c r="AF14" s="132"/>
      <c r="AG14" s="133"/>
      <c r="AH14" s="133"/>
      <c r="AI14" s="133"/>
      <c r="AJ14" s="133"/>
      <c r="AK14" s="133"/>
      <c r="AL14" s="133"/>
      <c r="AM14" s="133"/>
      <c r="AN14" s="133"/>
      <c r="AO14" s="133"/>
      <c r="AP14" s="133"/>
      <c r="AQ14" s="133"/>
      <c r="AR14" s="134"/>
      <c r="AT14" s="127"/>
      <c r="AU14" s="132"/>
      <c r="AV14" s="133"/>
      <c r="AW14" s="133"/>
      <c r="AX14" s="133"/>
      <c r="AY14" s="133"/>
      <c r="AZ14" s="133"/>
      <c r="BA14" s="133"/>
      <c r="BB14" s="133"/>
      <c r="BC14" s="133"/>
      <c r="BD14" s="133"/>
      <c r="BE14" s="133"/>
      <c r="BF14" s="133"/>
      <c r="BG14" s="134"/>
      <c r="BI14" s="127"/>
      <c r="BJ14" s="132"/>
      <c r="BK14" s="133"/>
      <c r="BL14" s="133"/>
      <c r="BM14" s="133"/>
      <c r="BN14" s="133"/>
      <c r="BO14" s="133"/>
      <c r="BP14" s="133"/>
      <c r="BQ14" s="133"/>
      <c r="BR14" s="133"/>
      <c r="BS14" s="133"/>
      <c r="BT14" s="133"/>
      <c r="BU14" s="133"/>
      <c r="BV14" s="134"/>
    </row>
    <row r="15" spans="2:74" ht="13.25" customHeight="1">
      <c r="B15" s="135"/>
      <c r="N15" s="136"/>
      <c r="P15" s="127"/>
      <c r="Q15" s="135"/>
      <c r="AC15" s="136"/>
      <c r="AE15" s="127"/>
      <c r="AF15" s="135"/>
      <c r="AR15" s="136"/>
      <c r="AT15" s="127"/>
      <c r="AU15" s="135"/>
      <c r="BG15" s="136"/>
      <c r="BI15" s="127"/>
      <c r="BJ15" s="135"/>
      <c r="BV15" s="136"/>
    </row>
    <row r="16" spans="2:74" ht="13.25" customHeight="1">
      <c r="B16" s="135"/>
      <c r="C16" s="765"/>
      <c r="D16" s="766"/>
      <c r="E16" s="767"/>
      <c r="G16" s="765"/>
      <c r="H16" s="766"/>
      <c r="I16" s="767"/>
      <c r="K16" s="765"/>
      <c r="L16" s="766"/>
      <c r="M16" s="767"/>
      <c r="N16" s="136"/>
      <c r="P16" s="127"/>
      <c r="Q16" s="135"/>
      <c r="R16" s="765"/>
      <c r="S16" s="766"/>
      <c r="T16" s="767"/>
      <c r="V16" s="765"/>
      <c r="W16" s="766"/>
      <c r="X16" s="767"/>
      <c r="Z16" s="765"/>
      <c r="AA16" s="766"/>
      <c r="AB16" s="767"/>
      <c r="AC16" s="136"/>
      <c r="AE16" s="127"/>
      <c r="AF16" s="135"/>
      <c r="AG16" s="765"/>
      <c r="AH16" s="766"/>
      <c r="AI16" s="767"/>
      <c r="AK16" s="765"/>
      <c r="AL16" s="766"/>
      <c r="AM16" s="767"/>
      <c r="AO16" s="765"/>
      <c r="AP16" s="766"/>
      <c r="AQ16" s="767"/>
      <c r="AR16" s="136"/>
      <c r="AT16" s="127"/>
      <c r="AU16" s="135"/>
      <c r="AV16" s="765"/>
      <c r="AW16" s="766"/>
      <c r="AX16" s="767"/>
      <c r="AZ16" s="765"/>
      <c r="BA16" s="766"/>
      <c r="BB16" s="767"/>
      <c r="BD16" s="765"/>
      <c r="BE16" s="766"/>
      <c r="BF16" s="767"/>
      <c r="BG16" s="136"/>
      <c r="BI16" s="127"/>
      <c r="BJ16" s="135"/>
      <c r="BK16" s="765"/>
      <c r="BL16" s="766"/>
      <c r="BM16" s="767"/>
      <c r="BO16" s="765"/>
      <c r="BP16" s="766"/>
      <c r="BQ16" s="767"/>
      <c r="BS16" s="765"/>
      <c r="BT16" s="766"/>
      <c r="BU16" s="767"/>
      <c r="BV16" s="136"/>
    </row>
    <row r="17" spans="2:74" ht="13.25" customHeight="1">
      <c r="B17" s="135"/>
      <c r="C17" s="768"/>
      <c r="D17" s="769"/>
      <c r="E17" s="770"/>
      <c r="G17" s="768"/>
      <c r="H17" s="769"/>
      <c r="I17" s="770"/>
      <c r="K17" s="768"/>
      <c r="L17" s="769"/>
      <c r="M17" s="770"/>
      <c r="N17" s="136"/>
      <c r="P17" s="127"/>
      <c r="Q17" s="135"/>
      <c r="R17" s="768"/>
      <c r="S17" s="769"/>
      <c r="T17" s="770"/>
      <c r="V17" s="768"/>
      <c r="W17" s="769"/>
      <c r="X17" s="770"/>
      <c r="Z17" s="768"/>
      <c r="AA17" s="769"/>
      <c r="AB17" s="770"/>
      <c r="AC17" s="136"/>
      <c r="AE17" s="127"/>
      <c r="AF17" s="135"/>
      <c r="AG17" s="768"/>
      <c r="AH17" s="769"/>
      <c r="AI17" s="770"/>
      <c r="AK17" s="768"/>
      <c r="AL17" s="769"/>
      <c r="AM17" s="770"/>
      <c r="AO17" s="768"/>
      <c r="AP17" s="769"/>
      <c r="AQ17" s="770"/>
      <c r="AR17" s="136"/>
      <c r="AT17" s="127"/>
      <c r="AU17" s="135"/>
      <c r="AV17" s="768"/>
      <c r="AW17" s="769"/>
      <c r="AX17" s="770"/>
      <c r="AZ17" s="768"/>
      <c r="BA17" s="769"/>
      <c r="BB17" s="770"/>
      <c r="BD17" s="768"/>
      <c r="BE17" s="769"/>
      <c r="BF17" s="770"/>
      <c r="BG17" s="136"/>
      <c r="BI17" s="127"/>
      <c r="BJ17" s="135"/>
      <c r="BK17" s="768"/>
      <c r="BL17" s="769"/>
      <c r="BM17" s="770"/>
      <c r="BO17" s="768"/>
      <c r="BP17" s="769"/>
      <c r="BQ17" s="770"/>
      <c r="BS17" s="768"/>
      <c r="BT17" s="769"/>
      <c r="BU17" s="770"/>
      <c r="BV17" s="136"/>
    </row>
    <row r="18" spans="2:74" ht="13.25" customHeight="1">
      <c r="B18" s="135"/>
      <c r="C18" s="768"/>
      <c r="D18" s="769"/>
      <c r="E18" s="770"/>
      <c r="G18" s="768"/>
      <c r="H18" s="769"/>
      <c r="I18" s="770"/>
      <c r="K18" s="768"/>
      <c r="L18" s="769"/>
      <c r="M18" s="770"/>
      <c r="N18" s="136"/>
      <c r="P18" s="127"/>
      <c r="Q18" s="135"/>
      <c r="R18" s="768"/>
      <c r="S18" s="769"/>
      <c r="T18" s="770"/>
      <c r="V18" s="768"/>
      <c r="W18" s="769"/>
      <c r="X18" s="770"/>
      <c r="Z18" s="768"/>
      <c r="AA18" s="769"/>
      <c r="AB18" s="770"/>
      <c r="AC18" s="136"/>
      <c r="AE18" s="127"/>
      <c r="AF18" s="135"/>
      <c r="AG18" s="768"/>
      <c r="AH18" s="769"/>
      <c r="AI18" s="770"/>
      <c r="AK18" s="768"/>
      <c r="AL18" s="769"/>
      <c r="AM18" s="770"/>
      <c r="AO18" s="768"/>
      <c r="AP18" s="769"/>
      <c r="AQ18" s="770"/>
      <c r="AR18" s="136"/>
      <c r="AT18" s="127"/>
      <c r="AU18" s="135"/>
      <c r="AV18" s="768"/>
      <c r="AW18" s="769"/>
      <c r="AX18" s="770"/>
      <c r="AZ18" s="768"/>
      <c r="BA18" s="769"/>
      <c r="BB18" s="770"/>
      <c r="BD18" s="768"/>
      <c r="BE18" s="769"/>
      <c r="BF18" s="770"/>
      <c r="BG18" s="136"/>
      <c r="BI18" s="127"/>
      <c r="BJ18" s="135"/>
      <c r="BK18" s="768"/>
      <c r="BL18" s="769"/>
      <c r="BM18" s="770"/>
      <c r="BO18" s="768"/>
      <c r="BP18" s="769"/>
      <c r="BQ18" s="770"/>
      <c r="BS18" s="768"/>
      <c r="BT18" s="769"/>
      <c r="BU18" s="770"/>
      <c r="BV18" s="136"/>
    </row>
    <row r="19" spans="2:74" ht="13.25" customHeight="1">
      <c r="B19" s="135"/>
      <c r="C19" s="771"/>
      <c r="D19" s="772"/>
      <c r="E19" s="773"/>
      <c r="G19" s="771"/>
      <c r="H19" s="772"/>
      <c r="I19" s="773"/>
      <c r="K19" s="771"/>
      <c r="L19" s="772"/>
      <c r="M19" s="773"/>
      <c r="N19" s="136"/>
      <c r="P19" s="127"/>
      <c r="Q19" s="135"/>
      <c r="R19" s="771"/>
      <c r="S19" s="772"/>
      <c r="T19" s="773"/>
      <c r="V19" s="771"/>
      <c r="W19" s="772"/>
      <c r="X19" s="773"/>
      <c r="Z19" s="771"/>
      <c r="AA19" s="772"/>
      <c r="AB19" s="773"/>
      <c r="AC19" s="136"/>
      <c r="AE19" s="127"/>
      <c r="AF19" s="135"/>
      <c r="AG19" s="771"/>
      <c r="AH19" s="772"/>
      <c r="AI19" s="773"/>
      <c r="AK19" s="771"/>
      <c r="AL19" s="772"/>
      <c r="AM19" s="773"/>
      <c r="AO19" s="771"/>
      <c r="AP19" s="772"/>
      <c r="AQ19" s="773"/>
      <c r="AR19" s="136"/>
      <c r="AT19" s="127"/>
      <c r="AU19" s="135"/>
      <c r="AV19" s="771"/>
      <c r="AW19" s="772"/>
      <c r="AX19" s="773"/>
      <c r="AZ19" s="771"/>
      <c r="BA19" s="772"/>
      <c r="BB19" s="773"/>
      <c r="BD19" s="771"/>
      <c r="BE19" s="772"/>
      <c r="BF19" s="773"/>
      <c r="BG19" s="136"/>
      <c r="BI19" s="127"/>
      <c r="BJ19" s="135"/>
      <c r="BK19" s="771"/>
      <c r="BL19" s="772"/>
      <c r="BM19" s="773"/>
      <c r="BO19" s="771"/>
      <c r="BP19" s="772"/>
      <c r="BQ19" s="773"/>
      <c r="BS19" s="771"/>
      <c r="BT19" s="772"/>
      <c r="BU19" s="773"/>
      <c r="BV19" s="136"/>
    </row>
    <row r="20" spans="2:74" ht="13.25" customHeight="1" thickBot="1">
      <c r="B20" s="135"/>
      <c r="N20" s="136"/>
      <c r="P20" s="127"/>
      <c r="Q20" s="135"/>
      <c r="AC20" s="136"/>
      <c r="AE20" s="127"/>
      <c r="AF20" s="135"/>
      <c r="AR20" s="136"/>
      <c r="AT20" s="127"/>
      <c r="AU20" s="135"/>
      <c r="BG20" s="136"/>
      <c r="BI20" s="127"/>
      <c r="BJ20" s="135"/>
      <c r="BV20" s="136"/>
    </row>
    <row r="21" spans="2:74" ht="13.25" customHeight="1">
      <c r="B21" s="132"/>
      <c r="C21" s="133"/>
      <c r="D21" s="133"/>
      <c r="E21" s="133"/>
      <c r="F21" s="133"/>
      <c r="G21" s="133"/>
      <c r="H21" s="133"/>
      <c r="I21" s="133"/>
      <c r="J21" s="133"/>
      <c r="K21" s="133"/>
      <c r="L21" s="133"/>
      <c r="M21" s="133"/>
      <c r="N21" s="134"/>
      <c r="P21" s="127"/>
      <c r="Q21" s="132"/>
      <c r="R21" s="133"/>
      <c r="S21" s="133"/>
      <c r="T21" s="133"/>
      <c r="U21" s="133"/>
      <c r="V21" s="133"/>
      <c r="W21" s="133"/>
      <c r="X21" s="133"/>
      <c r="Y21" s="133"/>
      <c r="Z21" s="133"/>
      <c r="AA21" s="133"/>
      <c r="AB21" s="133"/>
      <c r="AC21" s="134"/>
      <c r="AE21" s="127"/>
      <c r="AF21" s="132"/>
      <c r="AG21" s="133"/>
      <c r="AH21" s="133"/>
      <c r="AI21" s="133"/>
      <c r="AJ21" s="133"/>
      <c r="AK21" s="133"/>
      <c r="AL21" s="133"/>
      <c r="AM21" s="133"/>
      <c r="AN21" s="133"/>
      <c r="AO21" s="133"/>
      <c r="AP21" s="133"/>
      <c r="AQ21" s="133"/>
      <c r="AR21" s="134"/>
      <c r="AT21" s="127"/>
      <c r="AU21" s="132"/>
      <c r="AV21" s="133"/>
      <c r="AW21" s="133"/>
      <c r="AX21" s="133"/>
      <c r="AY21" s="133"/>
      <c r="AZ21" s="133"/>
      <c r="BA21" s="133"/>
      <c r="BB21" s="133"/>
      <c r="BC21" s="133"/>
      <c r="BD21" s="133"/>
      <c r="BE21" s="133"/>
      <c r="BF21" s="133"/>
      <c r="BG21" s="134"/>
      <c r="BI21" s="127"/>
      <c r="BJ21" s="132"/>
      <c r="BK21" s="133"/>
      <c r="BL21" s="133"/>
      <c r="BM21" s="133"/>
      <c r="BN21" s="133"/>
      <c r="BO21" s="133"/>
      <c r="BP21" s="133"/>
      <c r="BQ21" s="133"/>
      <c r="BR21" s="133"/>
      <c r="BS21" s="133"/>
      <c r="BT21" s="133"/>
      <c r="BU21" s="133"/>
      <c r="BV21" s="134"/>
    </row>
    <row r="22" spans="2:74" ht="13.25" customHeight="1">
      <c r="B22" s="135"/>
      <c r="N22" s="136"/>
      <c r="P22" s="127"/>
      <c r="Q22" s="135"/>
      <c r="AC22" s="136"/>
      <c r="AE22" s="127"/>
      <c r="AF22" s="135"/>
      <c r="AR22" s="136"/>
      <c r="AT22" s="127"/>
      <c r="AU22" s="135"/>
      <c r="BG22" s="136"/>
      <c r="BI22" s="127"/>
      <c r="BJ22" s="135"/>
      <c r="BV22" s="136"/>
    </row>
    <row r="23" spans="2:74" ht="13.25" customHeight="1">
      <c r="B23" s="135"/>
      <c r="N23" s="136"/>
      <c r="P23" s="127"/>
      <c r="Q23" s="135"/>
      <c r="AC23" s="136"/>
      <c r="AE23" s="127"/>
      <c r="AF23" s="135"/>
      <c r="AR23" s="136"/>
      <c r="AT23" s="127"/>
      <c r="AU23" s="135"/>
      <c r="BG23" s="136"/>
      <c r="BI23" s="127"/>
      <c r="BJ23" s="135"/>
      <c r="BV23" s="136"/>
    </row>
    <row r="24" spans="2:74" ht="13.25" customHeight="1">
      <c r="B24" s="135"/>
      <c r="C24" s="765"/>
      <c r="D24" s="766"/>
      <c r="E24" s="767"/>
      <c r="G24" s="765"/>
      <c r="H24" s="766"/>
      <c r="I24" s="767"/>
      <c r="K24" s="765"/>
      <c r="L24" s="766"/>
      <c r="M24" s="767"/>
      <c r="N24" s="136"/>
      <c r="P24" s="127"/>
      <c r="Q24" s="135"/>
      <c r="R24" s="765"/>
      <c r="S24" s="766"/>
      <c r="T24" s="767"/>
      <c r="V24" s="765"/>
      <c r="W24" s="766"/>
      <c r="X24" s="767"/>
      <c r="Z24" s="765"/>
      <c r="AA24" s="766"/>
      <c r="AB24" s="767"/>
      <c r="AC24" s="136"/>
      <c r="AE24" s="127"/>
      <c r="AF24" s="135"/>
      <c r="AG24" s="765"/>
      <c r="AH24" s="766"/>
      <c r="AI24" s="767"/>
      <c r="AK24" s="765"/>
      <c r="AL24" s="766"/>
      <c r="AM24" s="767"/>
      <c r="AO24" s="765"/>
      <c r="AP24" s="766"/>
      <c r="AQ24" s="767"/>
      <c r="AR24" s="136"/>
      <c r="AT24" s="127"/>
      <c r="AU24" s="135"/>
      <c r="AV24" s="765"/>
      <c r="AW24" s="766"/>
      <c r="AX24" s="767"/>
      <c r="AZ24" s="765"/>
      <c r="BA24" s="766"/>
      <c r="BB24" s="767"/>
      <c r="BD24" s="765"/>
      <c r="BE24" s="766"/>
      <c r="BF24" s="767"/>
      <c r="BG24" s="136"/>
      <c r="BI24" s="127"/>
      <c r="BJ24" s="135"/>
      <c r="BK24" s="765"/>
      <c r="BL24" s="766"/>
      <c r="BM24" s="767"/>
      <c r="BO24" s="765"/>
      <c r="BP24" s="766"/>
      <c r="BQ24" s="767"/>
      <c r="BS24" s="765"/>
      <c r="BT24" s="766"/>
      <c r="BU24" s="767"/>
      <c r="BV24" s="136"/>
    </row>
    <row r="25" spans="2:74" ht="13.25" customHeight="1">
      <c r="B25" s="135"/>
      <c r="C25" s="768"/>
      <c r="D25" s="769"/>
      <c r="E25" s="770"/>
      <c r="G25" s="768"/>
      <c r="H25" s="769"/>
      <c r="I25" s="770"/>
      <c r="K25" s="768"/>
      <c r="L25" s="769"/>
      <c r="M25" s="770"/>
      <c r="N25" s="136"/>
      <c r="P25" s="127"/>
      <c r="Q25" s="135"/>
      <c r="R25" s="768"/>
      <c r="S25" s="769"/>
      <c r="T25" s="770"/>
      <c r="V25" s="768"/>
      <c r="W25" s="769"/>
      <c r="X25" s="770"/>
      <c r="Z25" s="768"/>
      <c r="AA25" s="769"/>
      <c r="AB25" s="770"/>
      <c r="AC25" s="136"/>
      <c r="AE25" s="127"/>
      <c r="AF25" s="135"/>
      <c r="AG25" s="768"/>
      <c r="AH25" s="769"/>
      <c r="AI25" s="770"/>
      <c r="AK25" s="768"/>
      <c r="AL25" s="769"/>
      <c r="AM25" s="770"/>
      <c r="AO25" s="768"/>
      <c r="AP25" s="769"/>
      <c r="AQ25" s="770"/>
      <c r="AR25" s="136"/>
      <c r="AT25" s="127"/>
      <c r="AU25" s="135"/>
      <c r="AV25" s="768"/>
      <c r="AW25" s="769"/>
      <c r="AX25" s="770"/>
      <c r="AZ25" s="768"/>
      <c r="BA25" s="769"/>
      <c r="BB25" s="770"/>
      <c r="BD25" s="768"/>
      <c r="BE25" s="769"/>
      <c r="BF25" s="770"/>
      <c r="BG25" s="136"/>
      <c r="BI25" s="127"/>
      <c r="BJ25" s="135"/>
      <c r="BK25" s="768"/>
      <c r="BL25" s="769"/>
      <c r="BM25" s="770"/>
      <c r="BO25" s="768"/>
      <c r="BP25" s="769"/>
      <c r="BQ25" s="770"/>
      <c r="BS25" s="768"/>
      <c r="BT25" s="769"/>
      <c r="BU25" s="770"/>
      <c r="BV25" s="136"/>
    </row>
    <row r="26" spans="2:74" ht="13.25" customHeight="1">
      <c r="B26" s="135"/>
      <c r="C26" s="768"/>
      <c r="D26" s="769"/>
      <c r="E26" s="770"/>
      <c r="G26" s="768"/>
      <c r="H26" s="769"/>
      <c r="I26" s="770"/>
      <c r="K26" s="768"/>
      <c r="L26" s="769"/>
      <c r="M26" s="770"/>
      <c r="N26" s="136"/>
      <c r="P26" s="127"/>
      <c r="Q26" s="135"/>
      <c r="R26" s="768"/>
      <c r="S26" s="769"/>
      <c r="T26" s="770"/>
      <c r="V26" s="768"/>
      <c r="W26" s="769"/>
      <c r="X26" s="770"/>
      <c r="Z26" s="768"/>
      <c r="AA26" s="769"/>
      <c r="AB26" s="770"/>
      <c r="AC26" s="136"/>
      <c r="AE26" s="127"/>
      <c r="AF26" s="135"/>
      <c r="AG26" s="768"/>
      <c r="AH26" s="769"/>
      <c r="AI26" s="770"/>
      <c r="AK26" s="768"/>
      <c r="AL26" s="769"/>
      <c r="AM26" s="770"/>
      <c r="AO26" s="768"/>
      <c r="AP26" s="769"/>
      <c r="AQ26" s="770"/>
      <c r="AR26" s="136"/>
      <c r="AT26" s="127"/>
      <c r="AU26" s="135"/>
      <c r="AV26" s="768"/>
      <c r="AW26" s="769"/>
      <c r="AX26" s="770"/>
      <c r="AZ26" s="768"/>
      <c r="BA26" s="769"/>
      <c r="BB26" s="770"/>
      <c r="BD26" s="768"/>
      <c r="BE26" s="769"/>
      <c r="BF26" s="770"/>
      <c r="BG26" s="136"/>
      <c r="BI26" s="127"/>
      <c r="BJ26" s="135"/>
      <c r="BK26" s="768"/>
      <c r="BL26" s="769"/>
      <c r="BM26" s="770"/>
      <c r="BO26" s="768"/>
      <c r="BP26" s="769"/>
      <c r="BQ26" s="770"/>
      <c r="BS26" s="768"/>
      <c r="BT26" s="769"/>
      <c r="BU26" s="770"/>
      <c r="BV26" s="136"/>
    </row>
    <row r="27" spans="2:74" ht="13.25" customHeight="1">
      <c r="B27" s="135"/>
      <c r="C27" s="771"/>
      <c r="D27" s="772"/>
      <c r="E27" s="773"/>
      <c r="G27" s="771"/>
      <c r="H27" s="772"/>
      <c r="I27" s="773"/>
      <c r="K27" s="771"/>
      <c r="L27" s="772"/>
      <c r="M27" s="773"/>
      <c r="N27" s="136"/>
      <c r="P27" s="127"/>
      <c r="Q27" s="135"/>
      <c r="R27" s="771"/>
      <c r="S27" s="772"/>
      <c r="T27" s="773"/>
      <c r="V27" s="771"/>
      <c r="W27" s="772"/>
      <c r="X27" s="773"/>
      <c r="Z27" s="771"/>
      <c r="AA27" s="772"/>
      <c r="AB27" s="773"/>
      <c r="AC27" s="136"/>
      <c r="AE27" s="127"/>
      <c r="AF27" s="135"/>
      <c r="AG27" s="771"/>
      <c r="AH27" s="772"/>
      <c r="AI27" s="773"/>
      <c r="AK27" s="771"/>
      <c r="AL27" s="772"/>
      <c r="AM27" s="773"/>
      <c r="AO27" s="771"/>
      <c r="AP27" s="772"/>
      <c r="AQ27" s="773"/>
      <c r="AR27" s="136"/>
      <c r="AT27" s="127"/>
      <c r="AU27" s="135"/>
      <c r="AV27" s="771"/>
      <c r="AW27" s="772"/>
      <c r="AX27" s="773"/>
      <c r="AZ27" s="771"/>
      <c r="BA27" s="772"/>
      <c r="BB27" s="773"/>
      <c r="BD27" s="771"/>
      <c r="BE27" s="772"/>
      <c r="BF27" s="773"/>
      <c r="BG27" s="136"/>
      <c r="BI27" s="127"/>
      <c r="BJ27" s="135"/>
      <c r="BK27" s="771"/>
      <c r="BL27" s="772"/>
      <c r="BM27" s="773"/>
      <c r="BO27" s="771"/>
      <c r="BP27" s="772"/>
      <c r="BQ27" s="773"/>
      <c r="BS27" s="771"/>
      <c r="BT27" s="772"/>
      <c r="BU27" s="773"/>
      <c r="BV27" s="136"/>
    </row>
    <row r="28" spans="2:74" ht="13.25" customHeight="1">
      <c r="B28" s="135"/>
      <c r="N28" s="136"/>
      <c r="P28" s="127"/>
      <c r="Q28" s="135"/>
      <c r="AC28" s="136"/>
      <c r="AE28" s="127"/>
      <c r="AF28" s="135"/>
      <c r="AR28" s="136"/>
      <c r="AT28" s="127"/>
      <c r="AU28" s="135"/>
      <c r="BG28" s="136"/>
      <c r="BI28" s="127"/>
      <c r="BJ28" s="135"/>
      <c r="BV28" s="136"/>
    </row>
    <row r="29" spans="2:74" ht="13.25" customHeight="1" thickBot="1">
      <c r="B29" s="135"/>
      <c r="N29" s="136"/>
      <c r="P29" s="127"/>
      <c r="Q29" s="135"/>
      <c r="AC29" s="136"/>
      <c r="AE29" s="127"/>
      <c r="AF29" s="135"/>
      <c r="AR29" s="136"/>
      <c r="AT29" s="127"/>
      <c r="AU29" s="135"/>
      <c r="BG29" s="136"/>
      <c r="BI29" s="127"/>
      <c r="BJ29" s="135"/>
      <c r="BV29" s="136"/>
    </row>
    <row r="30" spans="2:74" ht="13.25" customHeight="1">
      <c r="B30" s="133"/>
      <c r="C30" s="133"/>
      <c r="D30" s="133"/>
      <c r="E30" s="133"/>
      <c r="F30" s="133"/>
      <c r="G30" s="133"/>
      <c r="H30" s="133"/>
      <c r="I30" s="133"/>
      <c r="J30" s="133"/>
      <c r="K30" s="133"/>
      <c r="L30" s="133"/>
      <c r="M30" s="133"/>
      <c r="N30" s="133"/>
      <c r="P30" s="127"/>
      <c r="Q30" s="133"/>
      <c r="R30" s="133"/>
      <c r="S30" s="133"/>
      <c r="T30" s="133"/>
      <c r="U30" s="133"/>
      <c r="V30" s="133"/>
      <c r="W30" s="133"/>
      <c r="X30" s="133"/>
      <c r="Y30" s="133"/>
      <c r="Z30" s="133"/>
      <c r="AA30" s="133"/>
      <c r="AB30" s="133"/>
      <c r="AC30" s="133"/>
      <c r="AE30" s="127"/>
      <c r="AF30" s="133"/>
      <c r="AG30" s="133"/>
      <c r="AH30" s="133"/>
      <c r="AI30" s="133"/>
      <c r="AJ30" s="133"/>
      <c r="AK30" s="133"/>
      <c r="AL30" s="133"/>
      <c r="AM30" s="133"/>
      <c r="AN30" s="133"/>
      <c r="AO30" s="133"/>
      <c r="AP30" s="133"/>
      <c r="AQ30" s="133"/>
      <c r="AR30" s="133"/>
      <c r="AT30" s="127"/>
      <c r="AU30" s="133"/>
      <c r="AV30" s="133"/>
      <c r="AW30" s="133"/>
      <c r="AX30" s="133"/>
      <c r="AY30" s="133"/>
      <c r="AZ30" s="133"/>
      <c r="BA30" s="133"/>
      <c r="BB30" s="133"/>
      <c r="BC30" s="133"/>
      <c r="BD30" s="133"/>
      <c r="BE30" s="133"/>
      <c r="BF30" s="133"/>
      <c r="BG30" s="133"/>
      <c r="BI30" s="127"/>
      <c r="BJ30" s="133"/>
      <c r="BK30" s="133"/>
      <c r="BL30" s="133"/>
      <c r="BM30" s="133"/>
      <c r="BN30" s="133"/>
      <c r="BO30" s="133"/>
      <c r="BP30" s="133"/>
      <c r="BQ30" s="133"/>
      <c r="BR30" s="133"/>
      <c r="BS30" s="133"/>
      <c r="BT30" s="133"/>
      <c r="BU30" s="133"/>
      <c r="BV30" s="133"/>
    </row>
    <row r="31" spans="2:74" ht="12.75" customHeight="1">
      <c r="B31" s="774" t="s">
        <v>1061</v>
      </c>
      <c r="C31" s="774"/>
      <c r="D31" s="774"/>
      <c r="E31" s="774"/>
      <c r="F31" s="774"/>
      <c r="G31" s="774"/>
      <c r="H31" s="774"/>
      <c r="I31" s="774"/>
      <c r="J31" s="774"/>
      <c r="K31" s="774"/>
      <c r="L31" s="774"/>
      <c r="M31" s="774"/>
      <c r="N31" s="774"/>
      <c r="P31" s="127"/>
      <c r="Q31" s="774" t="s">
        <v>1061</v>
      </c>
      <c r="R31" s="774"/>
      <c r="S31" s="774"/>
      <c r="T31" s="774"/>
      <c r="U31" s="774"/>
      <c r="V31" s="774"/>
      <c r="W31" s="774"/>
      <c r="X31" s="774"/>
      <c r="Y31" s="774"/>
      <c r="Z31" s="774"/>
      <c r="AA31" s="774"/>
      <c r="AB31" s="774"/>
      <c r="AC31" s="774"/>
      <c r="AE31" s="127"/>
      <c r="AF31" s="774" t="s">
        <v>1061</v>
      </c>
      <c r="AG31" s="774"/>
      <c r="AH31" s="774"/>
      <c r="AI31" s="774"/>
      <c r="AJ31" s="774"/>
      <c r="AK31" s="774"/>
      <c r="AL31" s="774"/>
      <c r="AM31" s="774"/>
      <c r="AN31" s="774"/>
      <c r="AO31" s="774"/>
      <c r="AP31" s="774"/>
      <c r="AQ31" s="774"/>
      <c r="AR31" s="774"/>
      <c r="AT31" s="127"/>
      <c r="AU31" s="776"/>
      <c r="AV31" s="776"/>
      <c r="AW31" s="776"/>
      <c r="AX31" s="776"/>
      <c r="AY31" s="776"/>
      <c r="AZ31" s="776"/>
      <c r="BA31" s="776"/>
      <c r="BB31" s="776"/>
      <c r="BC31" s="776"/>
      <c r="BD31" s="776"/>
      <c r="BE31" s="776"/>
      <c r="BF31" s="776"/>
      <c r="BG31" s="776"/>
      <c r="BH31" s="377"/>
      <c r="BI31" s="378"/>
      <c r="BJ31" s="776"/>
      <c r="BK31" s="776"/>
      <c r="BL31" s="776"/>
      <c r="BM31" s="776"/>
      <c r="BN31" s="776"/>
      <c r="BO31" s="776"/>
      <c r="BP31" s="776"/>
      <c r="BQ31" s="776"/>
      <c r="BR31" s="776"/>
      <c r="BS31" s="776"/>
      <c r="BT31" s="776"/>
      <c r="BU31" s="776"/>
      <c r="BV31" s="776"/>
    </row>
    <row r="32" spans="2:74" ht="21" customHeight="1">
      <c r="B32" s="774"/>
      <c r="C32" s="774"/>
      <c r="D32" s="774"/>
      <c r="E32" s="774"/>
      <c r="F32" s="774"/>
      <c r="G32" s="774"/>
      <c r="H32" s="774"/>
      <c r="I32" s="774"/>
      <c r="J32" s="774"/>
      <c r="K32" s="774"/>
      <c r="L32" s="774"/>
      <c r="M32" s="774"/>
      <c r="N32" s="774"/>
      <c r="P32" s="127"/>
      <c r="Q32" s="774"/>
      <c r="R32" s="774"/>
      <c r="S32" s="774"/>
      <c r="T32" s="774"/>
      <c r="U32" s="774"/>
      <c r="V32" s="774"/>
      <c r="W32" s="774"/>
      <c r="X32" s="774"/>
      <c r="Y32" s="774"/>
      <c r="Z32" s="774"/>
      <c r="AA32" s="774"/>
      <c r="AB32" s="774"/>
      <c r="AC32" s="774"/>
      <c r="AE32" s="127"/>
      <c r="AF32" s="774"/>
      <c r="AG32" s="774"/>
      <c r="AH32" s="774"/>
      <c r="AI32" s="774"/>
      <c r="AJ32" s="774"/>
      <c r="AK32" s="774"/>
      <c r="AL32" s="774"/>
      <c r="AM32" s="774"/>
      <c r="AN32" s="774"/>
      <c r="AO32" s="774"/>
      <c r="AP32" s="774"/>
      <c r="AQ32" s="774"/>
      <c r="AR32" s="774"/>
      <c r="AT32" s="127"/>
      <c r="AU32" s="776"/>
      <c r="AV32" s="776"/>
      <c r="AW32" s="776"/>
      <c r="AX32" s="776"/>
      <c r="AY32" s="776"/>
      <c r="AZ32" s="776"/>
      <c r="BA32" s="776"/>
      <c r="BB32" s="776"/>
      <c r="BC32" s="776"/>
      <c r="BD32" s="776"/>
      <c r="BE32" s="776"/>
      <c r="BF32" s="776"/>
      <c r="BG32" s="776"/>
      <c r="BH32" s="377"/>
      <c r="BI32" s="378"/>
      <c r="BJ32" s="776"/>
      <c r="BK32" s="776"/>
      <c r="BL32" s="776"/>
      <c r="BM32" s="776"/>
      <c r="BN32" s="776"/>
      <c r="BO32" s="776"/>
      <c r="BP32" s="776"/>
      <c r="BQ32" s="776"/>
      <c r="BR32" s="776"/>
      <c r="BS32" s="776"/>
      <c r="BT32" s="776"/>
      <c r="BU32" s="776"/>
      <c r="BV32" s="776"/>
    </row>
    <row r="33" spans="1:75" ht="13.25" customHeight="1">
      <c r="B33" s="775"/>
      <c r="C33" s="775"/>
      <c r="D33" s="775"/>
      <c r="E33" s="775"/>
      <c r="F33" s="775"/>
      <c r="G33" s="775"/>
      <c r="H33" s="775"/>
      <c r="I33" s="775"/>
      <c r="J33" s="775"/>
      <c r="K33" s="775"/>
      <c r="L33" s="775"/>
      <c r="M33" s="775"/>
      <c r="N33" s="775"/>
      <c r="P33" s="127"/>
      <c r="Q33" s="775"/>
      <c r="R33" s="775"/>
      <c r="S33" s="775"/>
      <c r="T33" s="775"/>
      <c r="U33" s="775"/>
      <c r="V33" s="775"/>
      <c r="W33" s="775"/>
      <c r="X33" s="775"/>
      <c r="Y33" s="775"/>
      <c r="Z33" s="775"/>
      <c r="AA33" s="775"/>
      <c r="AB33" s="775"/>
      <c r="AC33" s="775"/>
      <c r="AE33" s="127"/>
      <c r="AF33" s="775"/>
      <c r="AG33" s="775"/>
      <c r="AH33" s="775"/>
      <c r="AI33" s="775"/>
      <c r="AJ33" s="775"/>
      <c r="AK33" s="775"/>
      <c r="AL33" s="775"/>
      <c r="AM33" s="775"/>
      <c r="AN33" s="775"/>
      <c r="AO33" s="775"/>
      <c r="AP33" s="775"/>
      <c r="AQ33" s="775"/>
      <c r="AR33" s="775"/>
      <c r="AT33" s="127"/>
      <c r="AU33" s="777"/>
      <c r="AV33" s="777"/>
      <c r="AW33" s="777"/>
      <c r="AX33" s="777"/>
      <c r="AY33" s="777"/>
      <c r="AZ33" s="777"/>
      <c r="BA33" s="777"/>
      <c r="BB33" s="777"/>
      <c r="BC33" s="777"/>
      <c r="BD33" s="777"/>
      <c r="BE33" s="777"/>
      <c r="BF33" s="777"/>
      <c r="BG33" s="777"/>
      <c r="BH33" s="377"/>
      <c r="BI33" s="378"/>
      <c r="BJ33" s="777"/>
      <c r="BK33" s="777"/>
      <c r="BL33" s="777"/>
      <c r="BM33" s="777"/>
      <c r="BN33" s="777"/>
      <c r="BO33" s="777"/>
      <c r="BP33" s="777"/>
      <c r="BQ33" s="777"/>
      <c r="BR33" s="777"/>
      <c r="BS33" s="777"/>
      <c r="BT33" s="777"/>
      <c r="BU33" s="777"/>
      <c r="BV33" s="777"/>
    </row>
    <row r="34" spans="1:75" ht="13.25" customHeight="1">
      <c r="B34" s="137"/>
      <c r="C34" s="137"/>
      <c r="D34" s="137"/>
      <c r="E34" s="137"/>
      <c r="F34" s="137"/>
      <c r="G34" s="137"/>
      <c r="H34" s="137"/>
      <c r="I34" s="137"/>
      <c r="J34" s="137"/>
      <c r="K34" s="137"/>
      <c r="L34" s="137"/>
      <c r="M34" s="137"/>
      <c r="N34" s="137"/>
      <c r="P34" s="127"/>
      <c r="Q34" s="137"/>
      <c r="R34" s="137"/>
      <c r="S34" s="137"/>
      <c r="T34" s="137"/>
      <c r="U34" s="137"/>
      <c r="V34" s="137"/>
      <c r="W34" s="137"/>
      <c r="X34" s="137"/>
      <c r="Y34" s="137"/>
      <c r="Z34" s="137"/>
      <c r="AA34" s="137"/>
      <c r="AB34" s="137"/>
      <c r="AC34" s="137"/>
      <c r="AE34" s="127"/>
      <c r="AF34" s="137"/>
      <c r="AG34" s="137"/>
      <c r="AH34" s="137"/>
      <c r="AI34" s="137"/>
      <c r="AJ34" s="137"/>
      <c r="AK34" s="137"/>
      <c r="AL34" s="137"/>
      <c r="AM34" s="137"/>
      <c r="AN34" s="137"/>
      <c r="AO34" s="137"/>
      <c r="AP34" s="137"/>
      <c r="AQ34" s="137"/>
      <c r="AR34" s="137"/>
      <c r="AT34" s="127"/>
      <c r="AU34" s="137"/>
      <c r="AV34" s="137"/>
      <c r="AW34" s="137"/>
      <c r="AX34" s="137"/>
      <c r="AY34" s="137"/>
      <c r="AZ34" s="137"/>
      <c r="BA34" s="137"/>
      <c r="BB34" s="137"/>
      <c r="BC34" s="137"/>
      <c r="BD34" s="137"/>
      <c r="BE34" s="137"/>
      <c r="BF34" s="137"/>
      <c r="BG34" s="137"/>
      <c r="BI34" s="127"/>
      <c r="BJ34" s="137"/>
      <c r="BK34" s="137"/>
      <c r="BL34" s="137"/>
      <c r="BM34" s="137"/>
      <c r="BN34" s="137"/>
      <c r="BO34" s="137"/>
      <c r="BP34" s="137"/>
      <c r="BQ34" s="137"/>
      <c r="BR34" s="137"/>
      <c r="BS34" s="137"/>
      <c r="BT34" s="137"/>
      <c r="BU34" s="137"/>
      <c r="BV34" s="137"/>
    </row>
    <row r="35" spans="1:75" ht="14.25" customHeight="1">
      <c r="B35" s="137"/>
      <c r="C35" s="137"/>
      <c r="D35" s="137"/>
      <c r="E35" s="137"/>
      <c r="F35" s="137"/>
      <c r="G35" s="137"/>
      <c r="H35" s="137"/>
      <c r="I35" s="137"/>
      <c r="J35" s="137"/>
      <c r="K35" s="137"/>
      <c r="L35" s="137"/>
      <c r="M35" s="137"/>
      <c r="N35" s="137"/>
      <c r="P35" s="127"/>
      <c r="Q35" s="137"/>
      <c r="R35" s="137"/>
      <c r="S35" s="137"/>
      <c r="T35" s="137"/>
      <c r="U35" s="137"/>
      <c r="V35" s="137"/>
      <c r="W35" s="137"/>
      <c r="X35" s="137"/>
      <c r="Y35" s="137"/>
      <c r="Z35" s="137"/>
      <c r="AA35" s="137"/>
      <c r="AB35" s="137"/>
      <c r="AC35" s="137"/>
      <c r="AE35" s="127"/>
      <c r="AF35" s="137"/>
      <c r="AG35" s="137"/>
      <c r="AH35" s="137"/>
      <c r="AI35" s="137"/>
      <c r="AJ35" s="137"/>
      <c r="AK35" s="137"/>
      <c r="AL35" s="137"/>
      <c r="AM35" s="137"/>
      <c r="AN35" s="137"/>
      <c r="AO35" s="137"/>
      <c r="AP35" s="137"/>
      <c r="AQ35" s="137"/>
      <c r="AR35" s="137"/>
      <c r="AT35" s="127"/>
      <c r="AU35" s="137"/>
      <c r="AV35" s="137"/>
      <c r="AW35" s="137"/>
      <c r="AX35" s="137"/>
      <c r="AY35" s="137"/>
      <c r="AZ35" s="137"/>
      <c r="BA35" s="137"/>
      <c r="BB35" s="137"/>
      <c r="BC35" s="137"/>
      <c r="BD35" s="137"/>
      <c r="BE35" s="137"/>
      <c r="BF35" s="137"/>
      <c r="BG35" s="137"/>
      <c r="BI35" s="127"/>
      <c r="BJ35" s="137"/>
      <c r="BK35" s="137"/>
      <c r="BL35" s="137"/>
      <c r="BM35" s="137"/>
      <c r="BN35" s="137"/>
      <c r="BO35" s="137"/>
      <c r="BP35" s="137"/>
      <c r="BQ35" s="137"/>
      <c r="BR35" s="137"/>
      <c r="BS35" s="137"/>
      <c r="BT35" s="137"/>
      <c r="BU35" s="137"/>
      <c r="BV35" s="137"/>
    </row>
    <row r="36" spans="1:75" ht="18" customHeight="1">
      <c r="A36" t="s">
        <v>1062</v>
      </c>
      <c r="P36" s="127"/>
      <c r="AE36" s="127"/>
      <c r="AT36" s="127"/>
      <c r="BI36" s="127"/>
      <c r="BW36" t="s">
        <v>1063</v>
      </c>
    </row>
    <row r="37" spans="1:75" ht="13.25" customHeight="1">
      <c r="P37" s="127"/>
      <c r="AE37" s="127"/>
      <c r="AT37" s="127"/>
      <c r="BI37" s="127"/>
    </row>
    <row r="38" spans="1:75" ht="13.25" customHeight="1">
      <c r="P38" s="127"/>
      <c r="AE38" s="127"/>
      <c r="AT38" s="127"/>
      <c r="BI38" s="127"/>
    </row>
    <row r="39" spans="1:75" ht="13.25" customHeight="1">
      <c r="B39" s="781" t="str">
        <f>B2</f>
        <v xml:space="preserve">   高体連
   バレーボール競技</v>
      </c>
      <c r="C39" s="781"/>
      <c r="D39" s="781"/>
      <c r="E39" s="781"/>
      <c r="F39" s="781"/>
      <c r="G39" s="781"/>
      <c r="H39" s="781"/>
      <c r="I39" s="781"/>
      <c r="J39" s="781"/>
      <c r="K39" s="781"/>
      <c r="L39" s="781"/>
      <c r="M39" s="781"/>
      <c r="N39" s="781"/>
      <c r="P39" s="127"/>
      <c r="Q39" s="781" t="str">
        <f>B2</f>
        <v xml:space="preserve">   高体連
   バレーボール競技</v>
      </c>
      <c r="R39" s="781"/>
      <c r="S39" s="781"/>
      <c r="T39" s="781"/>
      <c r="U39" s="781"/>
      <c r="V39" s="781"/>
      <c r="W39" s="781"/>
      <c r="X39" s="781"/>
      <c r="Y39" s="781"/>
      <c r="Z39" s="781"/>
      <c r="AA39" s="781"/>
      <c r="AB39" s="781"/>
      <c r="AC39" s="781"/>
      <c r="AE39" s="127"/>
      <c r="AF39" s="781" t="str">
        <f>B2</f>
        <v xml:space="preserve">   高体連
   バレーボール競技</v>
      </c>
      <c r="AG39" s="781"/>
      <c r="AH39" s="781"/>
      <c r="AI39" s="781"/>
      <c r="AJ39" s="781"/>
      <c r="AK39" s="781"/>
      <c r="AL39" s="781"/>
      <c r="AM39" s="781"/>
      <c r="AN39" s="781"/>
      <c r="AO39" s="781"/>
      <c r="AP39" s="781"/>
      <c r="AQ39" s="781"/>
      <c r="AR39" s="781"/>
      <c r="AT39" s="127"/>
      <c r="AU39" s="781" t="str">
        <f>B2</f>
        <v xml:space="preserve">   高体連
   バレーボール競技</v>
      </c>
      <c r="AV39" s="781"/>
      <c r="AW39" s="781"/>
      <c r="AX39" s="781"/>
      <c r="AY39" s="781"/>
      <c r="AZ39" s="781"/>
      <c r="BA39" s="781"/>
      <c r="BB39" s="781"/>
      <c r="BC39" s="781"/>
      <c r="BD39" s="781"/>
      <c r="BE39" s="781"/>
      <c r="BF39" s="781"/>
      <c r="BG39" s="781"/>
      <c r="BI39" s="127"/>
      <c r="BJ39" s="781" t="str">
        <f>B2</f>
        <v xml:space="preserve">   高体連
   バレーボール競技</v>
      </c>
      <c r="BK39" s="781"/>
      <c r="BL39" s="781"/>
      <c r="BM39" s="781"/>
      <c r="BN39" s="781"/>
      <c r="BO39" s="781"/>
      <c r="BP39" s="781"/>
      <c r="BQ39" s="781"/>
      <c r="BR39" s="781"/>
      <c r="BS39" s="781"/>
      <c r="BT39" s="781"/>
      <c r="BU39" s="781"/>
      <c r="BV39" s="781"/>
    </row>
    <row r="40" spans="1:75" ht="13.25" customHeight="1">
      <c r="B40" s="781"/>
      <c r="C40" s="781"/>
      <c r="D40" s="781"/>
      <c r="E40" s="781"/>
      <c r="F40" s="781"/>
      <c r="G40" s="781"/>
      <c r="H40" s="781"/>
      <c r="I40" s="781"/>
      <c r="J40" s="781"/>
      <c r="K40" s="781"/>
      <c r="L40" s="781"/>
      <c r="M40" s="781"/>
      <c r="N40" s="781"/>
      <c r="P40" s="127"/>
      <c r="Q40" s="781"/>
      <c r="R40" s="781"/>
      <c r="S40" s="781"/>
      <c r="T40" s="781"/>
      <c r="U40" s="781"/>
      <c r="V40" s="781"/>
      <c r="W40" s="781"/>
      <c r="X40" s="781"/>
      <c r="Y40" s="781"/>
      <c r="Z40" s="781"/>
      <c r="AA40" s="781"/>
      <c r="AB40" s="781"/>
      <c r="AC40" s="781"/>
      <c r="AE40" s="127"/>
      <c r="AF40" s="781"/>
      <c r="AG40" s="781"/>
      <c r="AH40" s="781"/>
      <c r="AI40" s="781"/>
      <c r="AJ40" s="781"/>
      <c r="AK40" s="781"/>
      <c r="AL40" s="781"/>
      <c r="AM40" s="781"/>
      <c r="AN40" s="781"/>
      <c r="AO40" s="781"/>
      <c r="AP40" s="781"/>
      <c r="AQ40" s="781"/>
      <c r="AR40" s="781"/>
      <c r="AT40" s="127"/>
      <c r="AU40" s="781"/>
      <c r="AV40" s="781"/>
      <c r="AW40" s="781"/>
      <c r="AX40" s="781"/>
      <c r="AY40" s="781"/>
      <c r="AZ40" s="781"/>
      <c r="BA40" s="781"/>
      <c r="BB40" s="781"/>
      <c r="BC40" s="781"/>
      <c r="BD40" s="781"/>
      <c r="BE40" s="781"/>
      <c r="BF40" s="781"/>
      <c r="BG40" s="781"/>
      <c r="BI40" s="127"/>
      <c r="BJ40" s="781"/>
      <c r="BK40" s="781"/>
      <c r="BL40" s="781"/>
      <c r="BM40" s="781"/>
      <c r="BN40" s="781"/>
      <c r="BO40" s="781"/>
      <c r="BP40" s="781"/>
      <c r="BQ40" s="781"/>
      <c r="BR40" s="781"/>
      <c r="BS40" s="781"/>
      <c r="BT40" s="781"/>
      <c r="BU40" s="781"/>
      <c r="BV40" s="781"/>
    </row>
    <row r="41" spans="1:75" ht="13.25" customHeight="1">
      <c r="B41" s="781"/>
      <c r="C41" s="781"/>
      <c r="D41" s="781"/>
      <c r="E41" s="781"/>
      <c r="F41" s="781"/>
      <c r="G41" s="781"/>
      <c r="H41" s="781"/>
      <c r="I41" s="781"/>
      <c r="J41" s="781"/>
      <c r="K41" s="781"/>
      <c r="L41" s="781"/>
      <c r="M41" s="781"/>
      <c r="N41" s="781"/>
      <c r="P41" s="127"/>
      <c r="Q41" s="781"/>
      <c r="R41" s="781"/>
      <c r="S41" s="781"/>
      <c r="T41" s="781"/>
      <c r="U41" s="781"/>
      <c r="V41" s="781"/>
      <c r="W41" s="781"/>
      <c r="X41" s="781"/>
      <c r="Y41" s="781"/>
      <c r="Z41" s="781"/>
      <c r="AA41" s="781"/>
      <c r="AB41" s="781"/>
      <c r="AC41" s="781"/>
      <c r="AE41" s="127"/>
      <c r="AF41" s="781"/>
      <c r="AG41" s="781"/>
      <c r="AH41" s="781"/>
      <c r="AI41" s="781"/>
      <c r="AJ41" s="781"/>
      <c r="AK41" s="781"/>
      <c r="AL41" s="781"/>
      <c r="AM41" s="781"/>
      <c r="AN41" s="781"/>
      <c r="AO41" s="781"/>
      <c r="AP41" s="781"/>
      <c r="AQ41" s="781"/>
      <c r="AR41" s="781"/>
      <c r="AT41" s="127"/>
      <c r="AU41" s="781"/>
      <c r="AV41" s="781"/>
      <c r="AW41" s="781"/>
      <c r="AX41" s="781"/>
      <c r="AY41" s="781"/>
      <c r="AZ41" s="781"/>
      <c r="BA41" s="781"/>
      <c r="BB41" s="781"/>
      <c r="BC41" s="781"/>
      <c r="BD41" s="781"/>
      <c r="BE41" s="781"/>
      <c r="BF41" s="781"/>
      <c r="BG41" s="781"/>
      <c r="BI41" s="127"/>
      <c r="BJ41" s="781"/>
      <c r="BK41" s="781"/>
      <c r="BL41" s="781"/>
      <c r="BM41" s="781"/>
      <c r="BN41" s="781"/>
      <c r="BO41" s="781"/>
      <c r="BP41" s="781"/>
      <c r="BQ41" s="781"/>
      <c r="BR41" s="781"/>
      <c r="BS41" s="781"/>
      <c r="BT41" s="781"/>
      <c r="BU41" s="781"/>
      <c r="BV41" s="781"/>
    </row>
    <row r="42" spans="1:75" ht="13.25" customHeight="1">
      <c r="B42" s="781"/>
      <c r="C42" s="781"/>
      <c r="D42" s="781"/>
      <c r="E42" s="781"/>
      <c r="F42" s="781"/>
      <c r="G42" s="781"/>
      <c r="H42" s="781"/>
      <c r="I42" s="781"/>
      <c r="J42" s="781"/>
      <c r="K42" s="781"/>
      <c r="L42" s="781"/>
      <c r="M42" s="781"/>
      <c r="N42" s="781"/>
      <c r="P42" s="127"/>
      <c r="Q42" s="781"/>
      <c r="R42" s="781"/>
      <c r="S42" s="781"/>
      <c r="T42" s="781"/>
      <c r="U42" s="781"/>
      <c r="V42" s="781"/>
      <c r="W42" s="781"/>
      <c r="X42" s="781"/>
      <c r="Y42" s="781"/>
      <c r="Z42" s="781"/>
      <c r="AA42" s="781"/>
      <c r="AB42" s="781"/>
      <c r="AC42" s="781"/>
      <c r="AE42" s="127"/>
      <c r="AF42" s="781"/>
      <c r="AG42" s="781"/>
      <c r="AH42" s="781"/>
      <c r="AI42" s="781"/>
      <c r="AJ42" s="781"/>
      <c r="AK42" s="781"/>
      <c r="AL42" s="781"/>
      <c r="AM42" s="781"/>
      <c r="AN42" s="781"/>
      <c r="AO42" s="781"/>
      <c r="AP42" s="781"/>
      <c r="AQ42" s="781"/>
      <c r="AR42" s="781"/>
      <c r="AT42" s="127"/>
      <c r="AU42" s="781"/>
      <c r="AV42" s="781"/>
      <c r="AW42" s="781"/>
      <c r="AX42" s="781"/>
      <c r="AY42" s="781"/>
      <c r="AZ42" s="781"/>
      <c r="BA42" s="781"/>
      <c r="BB42" s="781"/>
      <c r="BC42" s="781"/>
      <c r="BD42" s="781"/>
      <c r="BE42" s="781"/>
      <c r="BF42" s="781"/>
      <c r="BG42" s="781"/>
      <c r="BI42" s="127"/>
      <c r="BJ42" s="781"/>
      <c r="BK42" s="781"/>
      <c r="BL42" s="781"/>
      <c r="BM42" s="781"/>
      <c r="BN42" s="781"/>
      <c r="BO42" s="781"/>
      <c r="BP42" s="781"/>
      <c r="BQ42" s="781"/>
      <c r="BR42" s="781"/>
      <c r="BS42" s="781"/>
      <c r="BT42" s="781"/>
      <c r="BU42" s="781"/>
      <c r="BV42" s="781"/>
    </row>
    <row r="43" spans="1:75" ht="13.25" customHeight="1">
      <c r="B43" s="782" t="s">
        <v>1059</v>
      </c>
      <c r="C43" s="782"/>
      <c r="D43" s="782"/>
      <c r="E43" s="784" t="str">
        <f>E6</f>
        <v/>
      </c>
      <c r="F43" s="784"/>
      <c r="G43" s="784"/>
      <c r="H43" s="784"/>
      <c r="I43" s="784"/>
      <c r="J43" s="784"/>
      <c r="K43" s="784"/>
      <c r="L43" s="784"/>
      <c r="M43" s="784" t="s">
        <v>1214</v>
      </c>
      <c r="N43" s="784"/>
      <c r="P43" s="127"/>
      <c r="Q43" s="782" t="s">
        <v>1059</v>
      </c>
      <c r="R43" s="782"/>
      <c r="S43" s="782"/>
      <c r="T43" s="784" t="str">
        <f>E6</f>
        <v/>
      </c>
      <c r="U43" s="784"/>
      <c r="V43" s="784"/>
      <c r="W43" s="784"/>
      <c r="X43" s="784"/>
      <c r="Y43" s="784"/>
      <c r="Z43" s="784"/>
      <c r="AA43" s="784"/>
      <c r="AB43" s="784" t="s">
        <v>1214</v>
      </c>
      <c r="AC43" s="784"/>
      <c r="AE43" s="127"/>
      <c r="AF43" s="782" t="s">
        <v>1059</v>
      </c>
      <c r="AG43" s="782"/>
      <c r="AH43" s="782"/>
      <c r="AI43" s="784" t="str">
        <f>E6</f>
        <v/>
      </c>
      <c r="AJ43" s="784"/>
      <c r="AK43" s="784"/>
      <c r="AL43" s="784"/>
      <c r="AM43" s="784"/>
      <c r="AN43" s="784"/>
      <c r="AO43" s="784"/>
      <c r="AP43" s="784"/>
      <c r="AQ43" s="784" t="s">
        <v>1214</v>
      </c>
      <c r="AR43" s="784"/>
      <c r="AT43" s="127"/>
      <c r="AU43" s="782" t="s">
        <v>1059</v>
      </c>
      <c r="AV43" s="782"/>
      <c r="AW43" s="782"/>
      <c r="AX43" s="784" t="str">
        <f>E6</f>
        <v/>
      </c>
      <c r="AY43" s="784"/>
      <c r="AZ43" s="784"/>
      <c r="BA43" s="784"/>
      <c r="BB43" s="784"/>
      <c r="BC43" s="784"/>
      <c r="BD43" s="784"/>
      <c r="BE43" s="784"/>
      <c r="BF43" s="784" t="s">
        <v>1214</v>
      </c>
      <c r="BG43" s="784"/>
      <c r="BI43" s="127"/>
      <c r="BJ43" s="782" t="s">
        <v>1059</v>
      </c>
      <c r="BK43" s="782"/>
      <c r="BL43" s="782"/>
      <c r="BM43" s="784" t="str">
        <f>E6</f>
        <v/>
      </c>
      <c r="BN43" s="784"/>
      <c r="BO43" s="784"/>
      <c r="BP43" s="784"/>
      <c r="BQ43" s="784"/>
      <c r="BR43" s="784"/>
      <c r="BS43" s="784"/>
      <c r="BT43" s="784"/>
      <c r="BU43" s="784" t="s">
        <v>1214</v>
      </c>
      <c r="BV43" s="784"/>
    </row>
    <row r="44" spans="1:75" ht="13.25" customHeight="1">
      <c r="B44" s="782"/>
      <c r="C44" s="782"/>
      <c r="D44" s="782"/>
      <c r="E44" s="784"/>
      <c r="F44" s="784"/>
      <c r="G44" s="784"/>
      <c r="H44" s="784"/>
      <c r="I44" s="784"/>
      <c r="J44" s="784"/>
      <c r="K44" s="784"/>
      <c r="L44" s="784"/>
      <c r="M44" s="784"/>
      <c r="N44" s="784"/>
      <c r="P44" s="127"/>
      <c r="Q44" s="782"/>
      <c r="R44" s="782"/>
      <c r="S44" s="782"/>
      <c r="T44" s="784"/>
      <c r="U44" s="784"/>
      <c r="V44" s="784"/>
      <c r="W44" s="784"/>
      <c r="X44" s="784"/>
      <c r="Y44" s="784"/>
      <c r="Z44" s="784"/>
      <c r="AA44" s="784"/>
      <c r="AB44" s="784"/>
      <c r="AC44" s="784"/>
      <c r="AE44" s="127"/>
      <c r="AF44" s="782"/>
      <c r="AG44" s="782"/>
      <c r="AH44" s="782"/>
      <c r="AI44" s="784"/>
      <c r="AJ44" s="784"/>
      <c r="AK44" s="784"/>
      <c r="AL44" s="784"/>
      <c r="AM44" s="784"/>
      <c r="AN44" s="784"/>
      <c r="AO44" s="784"/>
      <c r="AP44" s="784"/>
      <c r="AQ44" s="784"/>
      <c r="AR44" s="784"/>
      <c r="AT44" s="127"/>
      <c r="AU44" s="782"/>
      <c r="AV44" s="782"/>
      <c r="AW44" s="782"/>
      <c r="AX44" s="784"/>
      <c r="AY44" s="784"/>
      <c r="AZ44" s="784"/>
      <c r="BA44" s="784"/>
      <c r="BB44" s="784"/>
      <c r="BC44" s="784"/>
      <c r="BD44" s="784"/>
      <c r="BE44" s="784"/>
      <c r="BF44" s="784"/>
      <c r="BG44" s="784"/>
      <c r="BI44" s="127"/>
      <c r="BJ44" s="782"/>
      <c r="BK44" s="782"/>
      <c r="BL44" s="782"/>
      <c r="BM44" s="784"/>
      <c r="BN44" s="784"/>
      <c r="BO44" s="784"/>
      <c r="BP44" s="784"/>
      <c r="BQ44" s="784"/>
      <c r="BR44" s="784"/>
      <c r="BS44" s="784"/>
      <c r="BT44" s="784"/>
      <c r="BU44" s="784"/>
      <c r="BV44" s="784"/>
    </row>
    <row r="45" spans="1:75" ht="13.25" customHeight="1">
      <c r="B45" s="783"/>
      <c r="C45" s="783"/>
      <c r="D45" s="783"/>
      <c r="E45" s="785"/>
      <c r="F45" s="785"/>
      <c r="G45" s="785"/>
      <c r="H45" s="785"/>
      <c r="I45" s="785"/>
      <c r="J45" s="785"/>
      <c r="K45" s="785"/>
      <c r="L45" s="785"/>
      <c r="M45" s="785"/>
      <c r="N45" s="785"/>
      <c r="P45" s="127"/>
      <c r="Q45" s="783"/>
      <c r="R45" s="783"/>
      <c r="S45" s="783"/>
      <c r="T45" s="785"/>
      <c r="U45" s="785"/>
      <c r="V45" s="785"/>
      <c r="W45" s="785"/>
      <c r="X45" s="785"/>
      <c r="Y45" s="785"/>
      <c r="Z45" s="785"/>
      <c r="AA45" s="785"/>
      <c r="AB45" s="785"/>
      <c r="AC45" s="785"/>
      <c r="AE45" s="127"/>
      <c r="AF45" s="783"/>
      <c r="AG45" s="783"/>
      <c r="AH45" s="783"/>
      <c r="AI45" s="785"/>
      <c r="AJ45" s="785"/>
      <c r="AK45" s="785"/>
      <c r="AL45" s="785"/>
      <c r="AM45" s="785"/>
      <c r="AN45" s="785"/>
      <c r="AO45" s="785"/>
      <c r="AP45" s="785"/>
      <c r="AQ45" s="785"/>
      <c r="AR45" s="785"/>
      <c r="AT45" s="127"/>
      <c r="AU45" s="783"/>
      <c r="AV45" s="783"/>
      <c r="AW45" s="783"/>
      <c r="AX45" s="785"/>
      <c r="AY45" s="785"/>
      <c r="AZ45" s="785"/>
      <c r="BA45" s="785"/>
      <c r="BB45" s="785"/>
      <c r="BC45" s="785"/>
      <c r="BD45" s="785"/>
      <c r="BE45" s="785"/>
      <c r="BF45" s="785"/>
      <c r="BG45" s="785"/>
      <c r="BI45" s="127"/>
      <c r="BJ45" s="783"/>
      <c r="BK45" s="783"/>
      <c r="BL45" s="783"/>
      <c r="BM45" s="785"/>
      <c r="BN45" s="785"/>
      <c r="BO45" s="785"/>
      <c r="BP45" s="785"/>
      <c r="BQ45" s="785"/>
      <c r="BR45" s="785"/>
      <c r="BS45" s="785"/>
      <c r="BT45" s="785"/>
      <c r="BU45" s="785"/>
      <c r="BV45" s="785"/>
    </row>
    <row r="46" spans="1:75" ht="13.25" customHeight="1">
      <c r="P46" s="127"/>
      <c r="AE46" s="127"/>
      <c r="AT46" s="127"/>
      <c r="BI46" s="127"/>
    </row>
    <row r="47" spans="1:75" ht="13.25" customHeight="1">
      <c r="B47" s="779">
        <v>1</v>
      </c>
      <c r="C47" s="779"/>
      <c r="J47" s="780"/>
      <c r="K47" s="780"/>
      <c r="M47" s="780"/>
      <c r="N47" s="780"/>
      <c r="P47" s="127"/>
      <c r="Q47" s="779">
        <v>2</v>
      </c>
      <c r="R47" s="779"/>
      <c r="AE47" s="127"/>
      <c r="AF47" s="779">
        <v>3</v>
      </c>
      <c r="AG47" s="779"/>
      <c r="AT47" s="127"/>
      <c r="AU47" s="779" t="s">
        <v>1042</v>
      </c>
      <c r="AV47" s="779"/>
      <c r="BI47" s="127"/>
      <c r="BJ47" s="779" t="s">
        <v>1042</v>
      </c>
      <c r="BK47" s="779"/>
    </row>
    <row r="48" spans="1:75" ht="13.25" customHeight="1">
      <c r="B48" s="779"/>
      <c r="C48" s="779"/>
      <c r="D48" s="778" t="s">
        <v>1060</v>
      </c>
      <c r="E48" s="778"/>
      <c r="F48" s="778"/>
      <c r="G48" s="130"/>
      <c r="H48" s="130"/>
      <c r="I48" s="130"/>
      <c r="J48" s="780"/>
      <c r="K48" s="780"/>
      <c r="M48" s="780"/>
      <c r="N48" s="780"/>
      <c r="P48" s="127"/>
      <c r="Q48" s="779"/>
      <c r="R48" s="779"/>
      <c r="S48" s="778" t="s">
        <v>1060</v>
      </c>
      <c r="T48" s="778"/>
      <c r="U48" s="778"/>
      <c r="V48" s="131"/>
      <c r="AE48" s="127"/>
      <c r="AF48" s="779"/>
      <c r="AG48" s="779"/>
      <c r="AH48" s="778" t="s">
        <v>1060</v>
      </c>
      <c r="AI48" s="778"/>
      <c r="AJ48" s="778"/>
      <c r="AK48" s="131"/>
      <c r="AT48" s="127"/>
      <c r="AU48" s="779"/>
      <c r="AV48" s="779"/>
      <c r="AW48" s="778" t="s">
        <v>1060</v>
      </c>
      <c r="AX48" s="778"/>
      <c r="AY48" s="778"/>
      <c r="AZ48" s="131"/>
      <c r="BI48" s="127"/>
      <c r="BJ48" s="779"/>
      <c r="BK48" s="779"/>
      <c r="BL48" s="778" t="s">
        <v>1060</v>
      </c>
      <c r="BM48" s="778"/>
      <c r="BN48" s="778"/>
      <c r="BO48" s="131"/>
    </row>
    <row r="49" spans="2:74" ht="13.25" customHeight="1">
      <c r="B49" s="779"/>
      <c r="C49" s="779"/>
      <c r="D49" s="778"/>
      <c r="E49" s="778"/>
      <c r="F49" s="778"/>
      <c r="G49" s="130"/>
      <c r="H49" s="130"/>
      <c r="I49" s="130"/>
      <c r="J49" s="780"/>
      <c r="K49" s="780"/>
      <c r="M49" s="780"/>
      <c r="N49" s="780"/>
      <c r="P49" s="127"/>
      <c r="Q49" s="779"/>
      <c r="R49" s="779"/>
      <c r="S49" s="778"/>
      <c r="T49" s="778"/>
      <c r="U49" s="778"/>
      <c r="V49" s="131"/>
      <c r="AE49" s="127"/>
      <c r="AF49" s="779"/>
      <c r="AG49" s="779"/>
      <c r="AH49" s="778"/>
      <c r="AI49" s="778"/>
      <c r="AJ49" s="778"/>
      <c r="AK49" s="131"/>
      <c r="AT49" s="127"/>
      <c r="AU49" s="779"/>
      <c r="AV49" s="779"/>
      <c r="AW49" s="778"/>
      <c r="AX49" s="778"/>
      <c r="AY49" s="778"/>
      <c r="AZ49" s="131"/>
      <c r="BI49" s="127"/>
      <c r="BJ49" s="779"/>
      <c r="BK49" s="779"/>
      <c r="BL49" s="778"/>
      <c r="BM49" s="778"/>
      <c r="BN49" s="778"/>
      <c r="BO49" s="131"/>
      <c r="BS49" t="s">
        <v>1344</v>
      </c>
    </row>
    <row r="50" spans="2:74" ht="13.25" customHeight="1" thickBot="1">
      <c r="P50" s="127"/>
      <c r="AE50" s="127"/>
      <c r="AT50" s="127"/>
      <c r="BI50" s="127"/>
    </row>
    <row r="51" spans="2:74" ht="13.25" customHeight="1">
      <c r="B51" s="132"/>
      <c r="C51" s="133"/>
      <c r="D51" s="133"/>
      <c r="E51" s="133"/>
      <c r="F51" s="133"/>
      <c r="G51" s="133"/>
      <c r="H51" s="133"/>
      <c r="I51" s="133"/>
      <c r="J51" s="133"/>
      <c r="K51" s="133"/>
      <c r="L51" s="133"/>
      <c r="M51" s="133"/>
      <c r="N51" s="134"/>
      <c r="P51" s="127"/>
      <c r="Q51" s="132"/>
      <c r="R51" s="133"/>
      <c r="S51" s="133"/>
      <c r="T51" s="133"/>
      <c r="U51" s="133"/>
      <c r="V51" s="133"/>
      <c r="W51" s="133"/>
      <c r="X51" s="133"/>
      <c r="Y51" s="133"/>
      <c r="Z51" s="133"/>
      <c r="AA51" s="133"/>
      <c r="AB51" s="133"/>
      <c r="AC51" s="134"/>
      <c r="AE51" s="127"/>
      <c r="AF51" s="132"/>
      <c r="AG51" s="133"/>
      <c r="AH51" s="133"/>
      <c r="AI51" s="133"/>
      <c r="AJ51" s="133"/>
      <c r="AK51" s="133"/>
      <c r="AL51" s="133"/>
      <c r="AM51" s="133"/>
      <c r="AN51" s="133"/>
      <c r="AO51" s="133"/>
      <c r="AP51" s="133"/>
      <c r="AQ51" s="133"/>
      <c r="AR51" s="134"/>
      <c r="AT51" s="127"/>
      <c r="AU51" s="132"/>
      <c r="AV51" s="133"/>
      <c r="AW51" s="133"/>
      <c r="AX51" s="133"/>
      <c r="AY51" s="133"/>
      <c r="AZ51" s="133"/>
      <c r="BA51" s="133"/>
      <c r="BB51" s="133"/>
      <c r="BC51" s="133"/>
      <c r="BD51" s="133"/>
      <c r="BE51" s="133"/>
      <c r="BF51" s="133"/>
      <c r="BG51" s="134"/>
      <c r="BI51" s="127"/>
      <c r="BJ51" s="132"/>
      <c r="BK51" s="133"/>
      <c r="BL51" s="133"/>
      <c r="BM51" s="133"/>
      <c r="BN51" s="133"/>
      <c r="BO51" s="133"/>
      <c r="BP51" s="133"/>
      <c r="BQ51" s="133"/>
      <c r="BR51" s="133"/>
      <c r="BS51" s="133"/>
      <c r="BT51" s="133"/>
      <c r="BU51" s="133"/>
      <c r="BV51" s="134"/>
    </row>
    <row r="52" spans="2:74" ht="13.25" customHeight="1">
      <c r="B52" s="135"/>
      <c r="N52" s="136"/>
      <c r="P52" s="127"/>
      <c r="Q52" s="135"/>
      <c r="AC52" s="136"/>
      <c r="AE52" s="127"/>
      <c r="AF52" s="135"/>
      <c r="AR52" s="136"/>
      <c r="AT52" s="127"/>
      <c r="AU52" s="135"/>
      <c r="BG52" s="136"/>
      <c r="BI52" s="127"/>
      <c r="BJ52" s="135"/>
      <c r="BV52" s="136"/>
    </row>
    <row r="53" spans="2:74" ht="13.25" customHeight="1">
      <c r="B53" s="135"/>
      <c r="C53" s="765"/>
      <c r="D53" s="766"/>
      <c r="E53" s="767"/>
      <c r="G53" s="765"/>
      <c r="H53" s="766"/>
      <c r="I53" s="767"/>
      <c r="K53" s="765"/>
      <c r="L53" s="766"/>
      <c r="M53" s="767"/>
      <c r="N53" s="136"/>
      <c r="P53" s="127"/>
      <c r="Q53" s="135"/>
      <c r="R53" s="765"/>
      <c r="S53" s="766"/>
      <c r="T53" s="767"/>
      <c r="V53" s="765"/>
      <c r="W53" s="766"/>
      <c r="X53" s="767"/>
      <c r="Z53" s="765"/>
      <c r="AA53" s="766"/>
      <c r="AB53" s="767"/>
      <c r="AC53" s="136"/>
      <c r="AE53" s="127"/>
      <c r="AF53" s="135"/>
      <c r="AG53" s="765"/>
      <c r="AH53" s="766"/>
      <c r="AI53" s="767"/>
      <c r="AK53" s="765"/>
      <c r="AL53" s="766"/>
      <c r="AM53" s="767"/>
      <c r="AO53" s="765"/>
      <c r="AP53" s="766"/>
      <c r="AQ53" s="767"/>
      <c r="AR53" s="136"/>
      <c r="AT53" s="127"/>
      <c r="AU53" s="135"/>
      <c r="AV53" s="765"/>
      <c r="AW53" s="766"/>
      <c r="AX53" s="767"/>
      <c r="AZ53" s="765"/>
      <c r="BA53" s="766"/>
      <c r="BB53" s="767"/>
      <c r="BD53" s="765"/>
      <c r="BE53" s="766"/>
      <c r="BF53" s="767"/>
      <c r="BG53" s="136"/>
      <c r="BI53" s="127"/>
      <c r="BJ53" s="135"/>
      <c r="BK53" s="765"/>
      <c r="BL53" s="766"/>
      <c r="BM53" s="767"/>
      <c r="BO53" s="765"/>
      <c r="BP53" s="766"/>
      <c r="BQ53" s="767"/>
      <c r="BS53" s="765"/>
      <c r="BT53" s="766"/>
      <c r="BU53" s="767"/>
      <c r="BV53" s="136"/>
    </row>
    <row r="54" spans="2:74" ht="13.25" customHeight="1">
      <c r="B54" s="135"/>
      <c r="C54" s="768"/>
      <c r="D54" s="769"/>
      <c r="E54" s="770"/>
      <c r="G54" s="768"/>
      <c r="H54" s="769"/>
      <c r="I54" s="770"/>
      <c r="K54" s="768"/>
      <c r="L54" s="769"/>
      <c r="M54" s="770"/>
      <c r="N54" s="136"/>
      <c r="P54" s="127"/>
      <c r="Q54" s="135"/>
      <c r="R54" s="768"/>
      <c r="S54" s="769"/>
      <c r="T54" s="770"/>
      <c r="V54" s="768"/>
      <c r="W54" s="769"/>
      <c r="X54" s="770"/>
      <c r="Z54" s="768"/>
      <c r="AA54" s="769"/>
      <c r="AB54" s="770"/>
      <c r="AC54" s="136"/>
      <c r="AE54" s="127"/>
      <c r="AF54" s="135"/>
      <c r="AG54" s="768"/>
      <c r="AH54" s="769"/>
      <c r="AI54" s="770"/>
      <c r="AK54" s="768"/>
      <c r="AL54" s="769"/>
      <c r="AM54" s="770"/>
      <c r="AO54" s="768"/>
      <c r="AP54" s="769"/>
      <c r="AQ54" s="770"/>
      <c r="AR54" s="136"/>
      <c r="AT54" s="127"/>
      <c r="AU54" s="135"/>
      <c r="AV54" s="768"/>
      <c r="AW54" s="769"/>
      <c r="AX54" s="770"/>
      <c r="AZ54" s="768"/>
      <c r="BA54" s="769"/>
      <c r="BB54" s="770"/>
      <c r="BD54" s="768"/>
      <c r="BE54" s="769"/>
      <c r="BF54" s="770"/>
      <c r="BG54" s="136"/>
      <c r="BI54" s="127"/>
      <c r="BJ54" s="135"/>
      <c r="BK54" s="768"/>
      <c r="BL54" s="769"/>
      <c r="BM54" s="770"/>
      <c r="BO54" s="768"/>
      <c r="BP54" s="769"/>
      <c r="BQ54" s="770"/>
      <c r="BS54" s="768"/>
      <c r="BT54" s="769"/>
      <c r="BU54" s="770"/>
      <c r="BV54" s="136"/>
    </row>
    <row r="55" spans="2:74" ht="13.25" customHeight="1">
      <c r="B55" s="135"/>
      <c r="C55" s="768"/>
      <c r="D55" s="769"/>
      <c r="E55" s="770"/>
      <c r="G55" s="768"/>
      <c r="H55" s="769"/>
      <c r="I55" s="770"/>
      <c r="K55" s="768"/>
      <c r="L55" s="769"/>
      <c r="M55" s="770"/>
      <c r="N55" s="136"/>
      <c r="P55" s="127"/>
      <c r="Q55" s="135"/>
      <c r="R55" s="768"/>
      <c r="S55" s="769"/>
      <c r="T55" s="770"/>
      <c r="V55" s="768"/>
      <c r="W55" s="769"/>
      <c r="X55" s="770"/>
      <c r="Z55" s="768"/>
      <c r="AA55" s="769"/>
      <c r="AB55" s="770"/>
      <c r="AC55" s="136"/>
      <c r="AE55" s="127"/>
      <c r="AF55" s="135"/>
      <c r="AG55" s="768"/>
      <c r="AH55" s="769"/>
      <c r="AI55" s="770"/>
      <c r="AK55" s="768"/>
      <c r="AL55" s="769"/>
      <c r="AM55" s="770"/>
      <c r="AO55" s="768"/>
      <c r="AP55" s="769"/>
      <c r="AQ55" s="770"/>
      <c r="AR55" s="136"/>
      <c r="AT55" s="127"/>
      <c r="AU55" s="135"/>
      <c r="AV55" s="768"/>
      <c r="AW55" s="769"/>
      <c r="AX55" s="770"/>
      <c r="AZ55" s="768"/>
      <c r="BA55" s="769"/>
      <c r="BB55" s="770"/>
      <c r="BD55" s="768"/>
      <c r="BE55" s="769"/>
      <c r="BF55" s="770"/>
      <c r="BG55" s="136"/>
      <c r="BI55" s="127"/>
      <c r="BJ55" s="135"/>
      <c r="BK55" s="768"/>
      <c r="BL55" s="769"/>
      <c r="BM55" s="770"/>
      <c r="BO55" s="768"/>
      <c r="BP55" s="769"/>
      <c r="BQ55" s="770"/>
      <c r="BS55" s="768"/>
      <c r="BT55" s="769"/>
      <c r="BU55" s="770"/>
      <c r="BV55" s="136"/>
    </row>
    <row r="56" spans="2:74" ht="13.25" customHeight="1">
      <c r="B56" s="135"/>
      <c r="C56" s="771"/>
      <c r="D56" s="772"/>
      <c r="E56" s="773"/>
      <c r="G56" s="771"/>
      <c r="H56" s="772"/>
      <c r="I56" s="773"/>
      <c r="K56" s="771"/>
      <c r="L56" s="772"/>
      <c r="M56" s="773"/>
      <c r="N56" s="136"/>
      <c r="P56" s="127"/>
      <c r="Q56" s="135"/>
      <c r="R56" s="771"/>
      <c r="S56" s="772"/>
      <c r="T56" s="773"/>
      <c r="V56" s="771"/>
      <c r="W56" s="772"/>
      <c r="X56" s="773"/>
      <c r="Z56" s="771"/>
      <c r="AA56" s="772"/>
      <c r="AB56" s="773"/>
      <c r="AC56" s="136"/>
      <c r="AE56" s="127"/>
      <c r="AF56" s="135"/>
      <c r="AG56" s="771"/>
      <c r="AH56" s="772"/>
      <c r="AI56" s="773"/>
      <c r="AK56" s="771"/>
      <c r="AL56" s="772"/>
      <c r="AM56" s="773"/>
      <c r="AO56" s="771"/>
      <c r="AP56" s="772"/>
      <c r="AQ56" s="773"/>
      <c r="AR56" s="136"/>
      <c r="AT56" s="127"/>
      <c r="AU56" s="135"/>
      <c r="AV56" s="771"/>
      <c r="AW56" s="772"/>
      <c r="AX56" s="773"/>
      <c r="AZ56" s="771"/>
      <c r="BA56" s="772"/>
      <c r="BB56" s="773"/>
      <c r="BD56" s="771"/>
      <c r="BE56" s="772"/>
      <c r="BF56" s="773"/>
      <c r="BG56" s="136"/>
      <c r="BI56" s="127"/>
      <c r="BJ56" s="135"/>
      <c r="BK56" s="771"/>
      <c r="BL56" s="772"/>
      <c r="BM56" s="773"/>
      <c r="BO56" s="771"/>
      <c r="BP56" s="772"/>
      <c r="BQ56" s="773"/>
      <c r="BS56" s="771"/>
      <c r="BT56" s="772"/>
      <c r="BU56" s="773"/>
      <c r="BV56" s="136"/>
    </row>
    <row r="57" spans="2:74" ht="13.25" customHeight="1" thickBot="1">
      <c r="B57" s="135"/>
      <c r="N57" s="136"/>
      <c r="P57" s="127"/>
      <c r="Q57" s="135"/>
      <c r="AC57" s="136"/>
      <c r="AE57" s="127"/>
      <c r="AF57" s="135"/>
      <c r="AR57" s="136"/>
      <c r="AT57" s="127"/>
      <c r="AU57" s="135"/>
      <c r="BG57" s="136"/>
      <c r="BI57" s="127"/>
      <c r="BJ57" s="135"/>
      <c r="BV57" s="136"/>
    </row>
    <row r="58" spans="2:74" ht="13.25" customHeight="1">
      <c r="B58" s="132"/>
      <c r="C58" s="133"/>
      <c r="D58" s="133"/>
      <c r="E58" s="133"/>
      <c r="F58" s="133"/>
      <c r="G58" s="133"/>
      <c r="H58" s="133"/>
      <c r="I58" s="133"/>
      <c r="J58" s="133"/>
      <c r="K58" s="133"/>
      <c r="L58" s="133"/>
      <c r="M58" s="133"/>
      <c r="N58" s="134"/>
      <c r="P58" s="127"/>
      <c r="Q58" s="132"/>
      <c r="R58" s="133"/>
      <c r="S58" s="133"/>
      <c r="T58" s="133"/>
      <c r="U58" s="133"/>
      <c r="V58" s="133"/>
      <c r="W58" s="133"/>
      <c r="X58" s="133"/>
      <c r="Y58" s="133"/>
      <c r="Z58" s="133"/>
      <c r="AA58" s="133"/>
      <c r="AB58" s="133"/>
      <c r="AC58" s="134"/>
      <c r="AE58" s="127"/>
      <c r="AF58" s="132"/>
      <c r="AG58" s="133"/>
      <c r="AH58" s="133"/>
      <c r="AI58" s="133"/>
      <c r="AJ58" s="133"/>
      <c r="AK58" s="133"/>
      <c r="AL58" s="133"/>
      <c r="AM58" s="133"/>
      <c r="AN58" s="133"/>
      <c r="AO58" s="133"/>
      <c r="AP58" s="133"/>
      <c r="AQ58" s="133"/>
      <c r="AR58" s="134"/>
      <c r="AT58" s="127"/>
      <c r="AU58" s="132"/>
      <c r="AV58" s="133"/>
      <c r="AW58" s="133"/>
      <c r="AX58" s="133"/>
      <c r="AY58" s="133"/>
      <c r="AZ58" s="133"/>
      <c r="BA58" s="133"/>
      <c r="BB58" s="133"/>
      <c r="BC58" s="133"/>
      <c r="BD58" s="133"/>
      <c r="BE58" s="133"/>
      <c r="BF58" s="133"/>
      <c r="BG58" s="134"/>
      <c r="BI58" s="127"/>
      <c r="BJ58" s="132"/>
      <c r="BK58" s="133"/>
      <c r="BL58" s="133"/>
      <c r="BM58" s="133"/>
      <c r="BN58" s="133"/>
      <c r="BO58" s="133"/>
      <c r="BP58" s="133"/>
      <c r="BQ58" s="133"/>
      <c r="BR58" s="133"/>
      <c r="BS58" s="133"/>
      <c r="BT58" s="133"/>
      <c r="BU58" s="133"/>
      <c r="BV58" s="134"/>
    </row>
    <row r="59" spans="2:74" ht="13.25" customHeight="1">
      <c r="B59" s="135"/>
      <c r="N59" s="136"/>
      <c r="P59" s="127"/>
      <c r="Q59" s="135"/>
      <c r="AC59" s="136"/>
      <c r="AE59" s="127"/>
      <c r="AF59" s="135"/>
      <c r="AR59" s="136"/>
      <c r="AT59" s="127"/>
      <c r="AU59" s="135"/>
      <c r="BG59" s="136"/>
      <c r="BI59" s="127"/>
      <c r="BJ59" s="135"/>
      <c r="BV59" s="136"/>
    </row>
    <row r="60" spans="2:74" ht="13.25" customHeight="1">
      <c r="B60" s="135"/>
      <c r="N60" s="136"/>
      <c r="P60" s="127"/>
      <c r="Q60" s="135"/>
      <c r="AC60" s="136"/>
      <c r="AE60" s="127"/>
      <c r="AF60" s="135"/>
      <c r="AR60" s="136"/>
      <c r="AT60" s="127"/>
      <c r="AU60" s="135"/>
      <c r="BG60" s="136"/>
      <c r="BI60" s="127"/>
      <c r="BJ60" s="135"/>
      <c r="BV60" s="136"/>
    </row>
    <row r="61" spans="2:74" ht="13.25" customHeight="1">
      <c r="B61" s="135"/>
      <c r="C61" s="765"/>
      <c r="D61" s="766"/>
      <c r="E61" s="767"/>
      <c r="G61" s="765"/>
      <c r="H61" s="766"/>
      <c r="I61" s="767"/>
      <c r="K61" s="765"/>
      <c r="L61" s="766"/>
      <c r="M61" s="767"/>
      <c r="N61" s="136"/>
      <c r="P61" s="127"/>
      <c r="Q61" s="135"/>
      <c r="R61" s="765"/>
      <c r="S61" s="766"/>
      <c r="T61" s="767"/>
      <c r="V61" s="765"/>
      <c r="W61" s="766"/>
      <c r="X61" s="767"/>
      <c r="Z61" s="765"/>
      <c r="AA61" s="766"/>
      <c r="AB61" s="767"/>
      <c r="AC61" s="136"/>
      <c r="AE61" s="127"/>
      <c r="AF61" s="135"/>
      <c r="AG61" s="765"/>
      <c r="AH61" s="766"/>
      <c r="AI61" s="767"/>
      <c r="AK61" s="765"/>
      <c r="AL61" s="766"/>
      <c r="AM61" s="767"/>
      <c r="AO61" s="765"/>
      <c r="AP61" s="766"/>
      <c r="AQ61" s="767"/>
      <c r="AR61" s="136"/>
      <c r="AT61" s="127"/>
      <c r="AU61" s="135"/>
      <c r="AV61" s="765"/>
      <c r="AW61" s="766"/>
      <c r="AX61" s="767"/>
      <c r="AZ61" s="765"/>
      <c r="BA61" s="766"/>
      <c r="BB61" s="767"/>
      <c r="BD61" s="765"/>
      <c r="BE61" s="766"/>
      <c r="BF61" s="767"/>
      <c r="BG61" s="136"/>
      <c r="BI61" s="127"/>
      <c r="BJ61" s="135"/>
      <c r="BK61" s="765"/>
      <c r="BL61" s="766"/>
      <c r="BM61" s="767"/>
      <c r="BO61" s="765"/>
      <c r="BP61" s="766"/>
      <c r="BQ61" s="767"/>
      <c r="BS61" s="765"/>
      <c r="BT61" s="766"/>
      <c r="BU61" s="767"/>
      <c r="BV61" s="136"/>
    </row>
    <row r="62" spans="2:74" ht="13.25" customHeight="1">
      <c r="B62" s="135"/>
      <c r="C62" s="768"/>
      <c r="D62" s="769"/>
      <c r="E62" s="770"/>
      <c r="G62" s="768"/>
      <c r="H62" s="769"/>
      <c r="I62" s="770"/>
      <c r="K62" s="768"/>
      <c r="L62" s="769"/>
      <c r="M62" s="770"/>
      <c r="N62" s="136"/>
      <c r="P62" s="127"/>
      <c r="Q62" s="135"/>
      <c r="R62" s="768"/>
      <c r="S62" s="769"/>
      <c r="T62" s="770"/>
      <c r="V62" s="768"/>
      <c r="W62" s="769"/>
      <c r="X62" s="770"/>
      <c r="Z62" s="768"/>
      <c r="AA62" s="769"/>
      <c r="AB62" s="770"/>
      <c r="AC62" s="136"/>
      <c r="AE62" s="127"/>
      <c r="AF62" s="135"/>
      <c r="AG62" s="768"/>
      <c r="AH62" s="769"/>
      <c r="AI62" s="770"/>
      <c r="AK62" s="768"/>
      <c r="AL62" s="769"/>
      <c r="AM62" s="770"/>
      <c r="AO62" s="768"/>
      <c r="AP62" s="769"/>
      <c r="AQ62" s="770"/>
      <c r="AR62" s="136"/>
      <c r="AT62" s="127"/>
      <c r="AU62" s="135"/>
      <c r="AV62" s="768"/>
      <c r="AW62" s="769"/>
      <c r="AX62" s="770"/>
      <c r="AZ62" s="768"/>
      <c r="BA62" s="769"/>
      <c r="BB62" s="770"/>
      <c r="BD62" s="768"/>
      <c r="BE62" s="769"/>
      <c r="BF62" s="770"/>
      <c r="BG62" s="136"/>
      <c r="BI62" s="127"/>
      <c r="BJ62" s="135"/>
      <c r="BK62" s="768"/>
      <c r="BL62" s="769"/>
      <c r="BM62" s="770"/>
      <c r="BO62" s="768"/>
      <c r="BP62" s="769"/>
      <c r="BQ62" s="770"/>
      <c r="BS62" s="768"/>
      <c r="BT62" s="769"/>
      <c r="BU62" s="770"/>
      <c r="BV62" s="136"/>
    </row>
    <row r="63" spans="2:74" ht="13.25" customHeight="1">
      <c r="B63" s="135"/>
      <c r="C63" s="768"/>
      <c r="D63" s="769"/>
      <c r="E63" s="770"/>
      <c r="G63" s="768"/>
      <c r="H63" s="769"/>
      <c r="I63" s="770"/>
      <c r="K63" s="768"/>
      <c r="L63" s="769"/>
      <c r="M63" s="770"/>
      <c r="N63" s="136"/>
      <c r="P63" s="127"/>
      <c r="Q63" s="135"/>
      <c r="R63" s="768"/>
      <c r="S63" s="769"/>
      <c r="T63" s="770"/>
      <c r="V63" s="768"/>
      <c r="W63" s="769"/>
      <c r="X63" s="770"/>
      <c r="Z63" s="768"/>
      <c r="AA63" s="769"/>
      <c r="AB63" s="770"/>
      <c r="AC63" s="136"/>
      <c r="AE63" s="127"/>
      <c r="AF63" s="135"/>
      <c r="AG63" s="768"/>
      <c r="AH63" s="769"/>
      <c r="AI63" s="770"/>
      <c r="AK63" s="768"/>
      <c r="AL63" s="769"/>
      <c r="AM63" s="770"/>
      <c r="AO63" s="768"/>
      <c r="AP63" s="769"/>
      <c r="AQ63" s="770"/>
      <c r="AR63" s="136"/>
      <c r="AT63" s="127"/>
      <c r="AU63" s="135"/>
      <c r="AV63" s="768"/>
      <c r="AW63" s="769"/>
      <c r="AX63" s="770"/>
      <c r="AZ63" s="768"/>
      <c r="BA63" s="769"/>
      <c r="BB63" s="770"/>
      <c r="BD63" s="768"/>
      <c r="BE63" s="769"/>
      <c r="BF63" s="770"/>
      <c r="BG63" s="136"/>
      <c r="BI63" s="127"/>
      <c r="BJ63" s="135"/>
      <c r="BK63" s="768"/>
      <c r="BL63" s="769"/>
      <c r="BM63" s="770"/>
      <c r="BO63" s="768"/>
      <c r="BP63" s="769"/>
      <c r="BQ63" s="770"/>
      <c r="BS63" s="768"/>
      <c r="BT63" s="769"/>
      <c r="BU63" s="770"/>
      <c r="BV63" s="136"/>
    </row>
    <row r="64" spans="2:74" ht="13.25" customHeight="1">
      <c r="B64" s="135"/>
      <c r="C64" s="771"/>
      <c r="D64" s="772"/>
      <c r="E64" s="773"/>
      <c r="G64" s="771"/>
      <c r="H64" s="772"/>
      <c r="I64" s="773"/>
      <c r="K64" s="771"/>
      <c r="L64" s="772"/>
      <c r="M64" s="773"/>
      <c r="N64" s="136"/>
      <c r="P64" s="127"/>
      <c r="Q64" s="135"/>
      <c r="R64" s="771"/>
      <c r="S64" s="772"/>
      <c r="T64" s="773"/>
      <c r="V64" s="771"/>
      <c r="W64" s="772"/>
      <c r="X64" s="773"/>
      <c r="Z64" s="771"/>
      <c r="AA64" s="772"/>
      <c r="AB64" s="773"/>
      <c r="AC64" s="136"/>
      <c r="AE64" s="127"/>
      <c r="AF64" s="135"/>
      <c r="AG64" s="771"/>
      <c r="AH64" s="772"/>
      <c r="AI64" s="773"/>
      <c r="AK64" s="771"/>
      <c r="AL64" s="772"/>
      <c r="AM64" s="773"/>
      <c r="AO64" s="771"/>
      <c r="AP64" s="772"/>
      <c r="AQ64" s="773"/>
      <c r="AR64" s="136"/>
      <c r="AT64" s="127"/>
      <c r="AU64" s="135"/>
      <c r="AV64" s="771"/>
      <c r="AW64" s="772"/>
      <c r="AX64" s="773"/>
      <c r="AZ64" s="771"/>
      <c r="BA64" s="772"/>
      <c r="BB64" s="773"/>
      <c r="BD64" s="771"/>
      <c r="BE64" s="772"/>
      <c r="BF64" s="773"/>
      <c r="BG64" s="136"/>
      <c r="BI64" s="127"/>
      <c r="BJ64" s="135"/>
      <c r="BK64" s="771"/>
      <c r="BL64" s="772"/>
      <c r="BM64" s="773"/>
      <c r="BO64" s="771"/>
      <c r="BP64" s="772"/>
      <c r="BQ64" s="773"/>
      <c r="BS64" s="771"/>
      <c r="BT64" s="772"/>
      <c r="BU64" s="773"/>
      <c r="BV64" s="136"/>
    </row>
    <row r="65" spans="2:74" ht="13.25" customHeight="1">
      <c r="B65" s="135"/>
      <c r="N65" s="136"/>
      <c r="P65" s="127"/>
      <c r="Q65" s="135"/>
      <c r="AC65" s="136"/>
      <c r="AE65" s="127"/>
      <c r="AF65" s="135"/>
      <c r="AR65" s="136"/>
      <c r="AT65" s="127"/>
      <c r="AU65" s="135"/>
      <c r="BG65" s="136"/>
      <c r="BI65" s="127"/>
      <c r="BJ65" s="135"/>
      <c r="BV65" s="136"/>
    </row>
    <row r="66" spans="2:74" ht="13.25" customHeight="1" thickBot="1">
      <c r="B66" s="135"/>
      <c r="N66" s="136"/>
      <c r="P66" s="127"/>
      <c r="Q66" s="135"/>
      <c r="AC66" s="136"/>
      <c r="AE66" s="127"/>
      <c r="AF66" s="135"/>
      <c r="AR66" s="136"/>
      <c r="AT66" s="127"/>
      <c r="AU66" s="135"/>
      <c r="BG66" s="136"/>
      <c r="BI66" s="127"/>
      <c r="BJ66" s="135"/>
      <c r="BV66" s="136"/>
    </row>
    <row r="67" spans="2:74" ht="13.25" customHeight="1">
      <c r="B67" s="133"/>
      <c r="C67" s="133"/>
      <c r="D67" s="133"/>
      <c r="E67" s="133"/>
      <c r="F67" s="133"/>
      <c r="G67" s="133"/>
      <c r="H67" s="133"/>
      <c r="I67" s="133"/>
      <c r="J67" s="133"/>
      <c r="K67" s="133"/>
      <c r="L67" s="133"/>
      <c r="M67" s="133"/>
      <c r="N67" s="133"/>
      <c r="P67" s="127"/>
      <c r="Q67" s="133"/>
      <c r="R67" s="133"/>
      <c r="S67" s="133"/>
      <c r="T67" s="133"/>
      <c r="U67" s="133"/>
      <c r="V67" s="133"/>
      <c r="W67" s="133"/>
      <c r="X67" s="133"/>
      <c r="Y67" s="133"/>
      <c r="Z67" s="133"/>
      <c r="AA67" s="133"/>
      <c r="AB67" s="133"/>
      <c r="AC67" s="133"/>
      <c r="AE67" s="127"/>
      <c r="AF67" s="133"/>
      <c r="AG67" s="133"/>
      <c r="AH67" s="133"/>
      <c r="AI67" s="133"/>
      <c r="AJ67" s="133"/>
      <c r="AK67" s="133"/>
      <c r="AL67" s="133"/>
      <c r="AM67" s="133"/>
      <c r="AN67" s="133"/>
      <c r="AO67" s="133"/>
      <c r="AP67" s="133"/>
      <c r="AQ67" s="133"/>
      <c r="AR67" s="133"/>
      <c r="AT67" s="127"/>
      <c r="AU67" s="133"/>
      <c r="AV67" s="133"/>
      <c r="AW67" s="133"/>
      <c r="AX67" s="133"/>
      <c r="AY67" s="133"/>
      <c r="AZ67" s="133"/>
      <c r="BA67" s="133"/>
      <c r="BB67" s="133"/>
      <c r="BC67" s="133"/>
      <c r="BD67" s="133"/>
      <c r="BE67" s="133"/>
      <c r="BF67" s="133"/>
      <c r="BG67" s="133"/>
      <c r="BI67" s="127"/>
      <c r="BJ67" s="133"/>
      <c r="BK67" s="133"/>
      <c r="BL67" s="133"/>
      <c r="BM67" s="133"/>
      <c r="BN67" s="133"/>
      <c r="BO67" s="133"/>
      <c r="BP67" s="133"/>
      <c r="BQ67" s="133"/>
      <c r="BR67" s="133"/>
      <c r="BS67" s="133"/>
      <c r="BT67" s="133"/>
      <c r="BU67" s="133"/>
      <c r="BV67" s="133"/>
    </row>
    <row r="68" spans="2:74" ht="12.75" customHeight="1">
      <c r="B68" s="774" t="s">
        <v>1061</v>
      </c>
      <c r="C68" s="774"/>
      <c r="D68" s="774"/>
      <c r="E68" s="774"/>
      <c r="F68" s="774"/>
      <c r="G68" s="774"/>
      <c r="H68" s="774"/>
      <c r="I68" s="774"/>
      <c r="J68" s="774"/>
      <c r="K68" s="774"/>
      <c r="L68" s="774"/>
      <c r="M68" s="774"/>
      <c r="N68" s="774"/>
      <c r="P68" s="127"/>
      <c r="Q68" s="774" t="s">
        <v>1061</v>
      </c>
      <c r="R68" s="774"/>
      <c r="S68" s="774"/>
      <c r="T68" s="774"/>
      <c r="U68" s="774"/>
      <c r="V68" s="774"/>
      <c r="W68" s="774"/>
      <c r="X68" s="774"/>
      <c r="Y68" s="774"/>
      <c r="Z68" s="774"/>
      <c r="AA68" s="774"/>
      <c r="AB68" s="774"/>
      <c r="AC68" s="774"/>
      <c r="AE68" s="127"/>
      <c r="AF68" s="774" t="s">
        <v>1061</v>
      </c>
      <c r="AG68" s="774"/>
      <c r="AH68" s="774"/>
      <c r="AI68" s="774"/>
      <c r="AJ68" s="774"/>
      <c r="AK68" s="774"/>
      <c r="AL68" s="774"/>
      <c r="AM68" s="774"/>
      <c r="AN68" s="774"/>
      <c r="AO68" s="774"/>
      <c r="AP68" s="774"/>
      <c r="AQ68" s="774"/>
      <c r="AR68" s="774"/>
      <c r="AT68" s="127"/>
      <c r="AU68" s="776"/>
      <c r="AV68" s="776"/>
      <c r="AW68" s="776"/>
      <c r="AX68" s="776"/>
      <c r="AY68" s="776"/>
      <c r="AZ68" s="776"/>
      <c r="BA68" s="776"/>
      <c r="BB68" s="776"/>
      <c r="BC68" s="776"/>
      <c r="BD68" s="776"/>
      <c r="BE68" s="776"/>
      <c r="BF68" s="776"/>
      <c r="BG68" s="776"/>
      <c r="BH68" s="377"/>
      <c r="BI68" s="378"/>
      <c r="BJ68" s="776"/>
      <c r="BK68" s="776"/>
      <c r="BL68" s="776"/>
      <c r="BM68" s="776"/>
      <c r="BN68" s="776"/>
      <c r="BO68" s="776"/>
      <c r="BP68" s="776"/>
      <c r="BQ68" s="776"/>
      <c r="BR68" s="776"/>
      <c r="BS68" s="776"/>
      <c r="BT68" s="776"/>
      <c r="BU68" s="776"/>
      <c r="BV68" s="776"/>
    </row>
    <row r="69" spans="2:74" ht="21" customHeight="1">
      <c r="B69" s="774"/>
      <c r="C69" s="774"/>
      <c r="D69" s="774"/>
      <c r="E69" s="774"/>
      <c r="F69" s="774"/>
      <c r="G69" s="774"/>
      <c r="H69" s="774"/>
      <c r="I69" s="774"/>
      <c r="J69" s="774"/>
      <c r="K69" s="774"/>
      <c r="L69" s="774"/>
      <c r="M69" s="774"/>
      <c r="N69" s="774"/>
      <c r="P69" s="127"/>
      <c r="Q69" s="774"/>
      <c r="R69" s="774"/>
      <c r="S69" s="774"/>
      <c r="T69" s="774"/>
      <c r="U69" s="774"/>
      <c r="V69" s="774"/>
      <c r="W69" s="774"/>
      <c r="X69" s="774"/>
      <c r="Y69" s="774"/>
      <c r="Z69" s="774"/>
      <c r="AA69" s="774"/>
      <c r="AB69" s="774"/>
      <c r="AC69" s="774"/>
      <c r="AE69" s="127"/>
      <c r="AF69" s="774"/>
      <c r="AG69" s="774"/>
      <c r="AH69" s="774"/>
      <c r="AI69" s="774"/>
      <c r="AJ69" s="774"/>
      <c r="AK69" s="774"/>
      <c r="AL69" s="774"/>
      <c r="AM69" s="774"/>
      <c r="AN69" s="774"/>
      <c r="AO69" s="774"/>
      <c r="AP69" s="774"/>
      <c r="AQ69" s="774"/>
      <c r="AR69" s="774"/>
      <c r="AT69" s="127"/>
      <c r="AU69" s="776"/>
      <c r="AV69" s="776"/>
      <c r="AW69" s="776"/>
      <c r="AX69" s="776"/>
      <c r="AY69" s="776"/>
      <c r="AZ69" s="776"/>
      <c r="BA69" s="776"/>
      <c r="BB69" s="776"/>
      <c r="BC69" s="776"/>
      <c r="BD69" s="776"/>
      <c r="BE69" s="776"/>
      <c r="BF69" s="776"/>
      <c r="BG69" s="776"/>
      <c r="BH69" s="377"/>
      <c r="BI69" s="378"/>
      <c r="BJ69" s="776"/>
      <c r="BK69" s="776"/>
      <c r="BL69" s="776"/>
      <c r="BM69" s="776"/>
      <c r="BN69" s="776"/>
      <c r="BO69" s="776"/>
      <c r="BP69" s="776"/>
      <c r="BQ69" s="776"/>
      <c r="BR69" s="776"/>
      <c r="BS69" s="776"/>
      <c r="BT69" s="776"/>
      <c r="BU69" s="776"/>
      <c r="BV69" s="776"/>
    </row>
    <row r="70" spans="2:74" ht="13.25" customHeight="1">
      <c r="B70" s="775"/>
      <c r="C70" s="775"/>
      <c r="D70" s="775"/>
      <c r="E70" s="775"/>
      <c r="F70" s="775"/>
      <c r="G70" s="775"/>
      <c r="H70" s="775"/>
      <c r="I70" s="775"/>
      <c r="J70" s="775"/>
      <c r="K70" s="775"/>
      <c r="L70" s="775"/>
      <c r="M70" s="775"/>
      <c r="N70" s="775"/>
      <c r="P70" s="127"/>
      <c r="Q70" s="775"/>
      <c r="R70" s="775"/>
      <c r="S70" s="775"/>
      <c r="T70" s="775"/>
      <c r="U70" s="775"/>
      <c r="V70" s="775"/>
      <c r="W70" s="775"/>
      <c r="X70" s="775"/>
      <c r="Y70" s="775"/>
      <c r="Z70" s="775"/>
      <c r="AA70" s="775"/>
      <c r="AB70" s="775"/>
      <c r="AC70" s="775"/>
      <c r="AE70" s="127"/>
      <c r="AF70" s="775"/>
      <c r="AG70" s="775"/>
      <c r="AH70" s="775"/>
      <c r="AI70" s="775"/>
      <c r="AJ70" s="775"/>
      <c r="AK70" s="775"/>
      <c r="AL70" s="775"/>
      <c r="AM70" s="775"/>
      <c r="AN70" s="775"/>
      <c r="AO70" s="775"/>
      <c r="AP70" s="775"/>
      <c r="AQ70" s="775"/>
      <c r="AR70" s="775"/>
      <c r="AT70" s="127"/>
      <c r="AU70" s="777"/>
      <c r="AV70" s="777"/>
      <c r="AW70" s="777"/>
      <c r="AX70" s="777"/>
      <c r="AY70" s="777"/>
      <c r="AZ70" s="777"/>
      <c r="BA70" s="777"/>
      <c r="BB70" s="777"/>
      <c r="BC70" s="777"/>
      <c r="BD70" s="777"/>
      <c r="BE70" s="777"/>
      <c r="BF70" s="777"/>
      <c r="BG70" s="777"/>
      <c r="BH70" s="377"/>
      <c r="BI70" s="378"/>
      <c r="BJ70" s="777"/>
      <c r="BK70" s="777"/>
      <c r="BL70" s="777"/>
      <c r="BM70" s="777"/>
      <c r="BN70" s="777"/>
      <c r="BO70" s="777"/>
      <c r="BP70" s="777"/>
      <c r="BQ70" s="777"/>
      <c r="BR70" s="777"/>
      <c r="BS70" s="777"/>
      <c r="BT70" s="777"/>
      <c r="BU70" s="777"/>
      <c r="BV70" s="777"/>
    </row>
  </sheetData>
  <mergeCells count="134">
    <mergeCell ref="AU10:AV12"/>
    <mergeCell ref="BJ10:BK12"/>
    <mergeCell ref="D11:F12"/>
    <mergeCell ref="S11:U12"/>
    <mergeCell ref="AH11:AJ12"/>
    <mergeCell ref="AW11:AY12"/>
    <mergeCell ref="BL11:BN12"/>
    <mergeCell ref="AU2:BG5"/>
    <mergeCell ref="BJ2:BV5"/>
    <mergeCell ref="B6:D8"/>
    <mergeCell ref="E6:L8"/>
    <mergeCell ref="M6:N8"/>
    <mergeCell ref="Q6:S8"/>
    <mergeCell ref="T6:AA8"/>
    <mergeCell ref="AB6:AC8"/>
    <mergeCell ref="AF6:AH8"/>
    <mergeCell ref="AI6:AP8"/>
    <mergeCell ref="AQ6:AR8"/>
    <mergeCell ref="AU6:AW8"/>
    <mergeCell ref="AX6:BE8"/>
    <mergeCell ref="BF6:BG8"/>
    <mergeCell ref="BJ6:BL8"/>
    <mergeCell ref="BM6:BT8"/>
    <mergeCell ref="BU6:BV8"/>
    <mergeCell ref="B2:N5"/>
    <mergeCell ref="Q2:AC5"/>
    <mergeCell ref="AF2:AR5"/>
    <mergeCell ref="Q10:R12"/>
    <mergeCell ref="AF10:AG12"/>
    <mergeCell ref="B10:C12"/>
    <mergeCell ref="J10:K12"/>
    <mergeCell ref="M10:N12"/>
    <mergeCell ref="AO16:AQ19"/>
    <mergeCell ref="B31:N33"/>
    <mergeCell ref="Q31:AC33"/>
    <mergeCell ref="AF31:AR33"/>
    <mergeCell ref="AU31:BG33"/>
    <mergeCell ref="BJ31:BV33"/>
    <mergeCell ref="AK24:AM27"/>
    <mergeCell ref="AO24:AQ27"/>
    <mergeCell ref="AV24:AX27"/>
    <mergeCell ref="BD24:BF27"/>
    <mergeCell ref="BK24:BM27"/>
    <mergeCell ref="AG24:AI27"/>
    <mergeCell ref="AV16:AX19"/>
    <mergeCell ref="AZ16:BB19"/>
    <mergeCell ref="AZ24:BB27"/>
    <mergeCell ref="C24:E27"/>
    <mergeCell ref="G24:I27"/>
    <mergeCell ref="K24:M27"/>
    <mergeCell ref="R24:T27"/>
    <mergeCell ref="V24:X27"/>
    <mergeCell ref="Z24:AB27"/>
    <mergeCell ref="C16:E19"/>
    <mergeCell ref="G16:I19"/>
    <mergeCell ref="K16:M19"/>
    <mergeCell ref="R16:T19"/>
    <mergeCell ref="V16:X19"/>
    <mergeCell ref="Z16:AB19"/>
    <mergeCell ref="AG16:AI19"/>
    <mergeCell ref="AK16:AM19"/>
    <mergeCell ref="BF43:BG45"/>
    <mergeCell ref="BJ43:BL45"/>
    <mergeCell ref="BM43:BT45"/>
    <mergeCell ref="BU43:BV45"/>
    <mergeCell ref="BO16:BQ19"/>
    <mergeCell ref="BS16:BU19"/>
    <mergeCell ref="BD16:BF19"/>
    <mergeCell ref="BO24:BQ27"/>
    <mergeCell ref="BS24:BU27"/>
    <mergeCell ref="BK16:BM19"/>
    <mergeCell ref="Q47:R49"/>
    <mergeCell ref="AF47:AG49"/>
    <mergeCell ref="AU47:AV49"/>
    <mergeCell ref="BJ47:BK49"/>
    <mergeCell ref="D48:F49"/>
    <mergeCell ref="S48:U49"/>
    <mergeCell ref="AH48:AJ49"/>
    <mergeCell ref="AW48:AY49"/>
    <mergeCell ref="B39:N42"/>
    <mergeCell ref="Q39:AC42"/>
    <mergeCell ref="AF39:AR42"/>
    <mergeCell ref="AU39:BG42"/>
    <mergeCell ref="BJ39:BV42"/>
    <mergeCell ref="B43:D45"/>
    <mergeCell ref="E43:L45"/>
    <mergeCell ref="M43:N45"/>
    <mergeCell ref="Q43:S45"/>
    <mergeCell ref="T43:AA45"/>
    <mergeCell ref="AB43:AC45"/>
    <mergeCell ref="AF43:AH45"/>
    <mergeCell ref="AI43:AP45"/>
    <mergeCell ref="AQ43:AR45"/>
    <mergeCell ref="AU43:AW45"/>
    <mergeCell ref="AX43:BE45"/>
    <mergeCell ref="BL48:BN49"/>
    <mergeCell ref="C53:E56"/>
    <mergeCell ref="G53:I56"/>
    <mergeCell ref="K53:M56"/>
    <mergeCell ref="R53:T56"/>
    <mergeCell ref="V53:X56"/>
    <mergeCell ref="Z53:AB56"/>
    <mergeCell ref="AG61:AI64"/>
    <mergeCell ref="AG53:AI56"/>
    <mergeCell ref="AK53:AM56"/>
    <mergeCell ref="AO53:AQ56"/>
    <mergeCell ref="AV53:AX56"/>
    <mergeCell ref="AZ53:BB56"/>
    <mergeCell ref="AZ61:BB64"/>
    <mergeCell ref="C61:E64"/>
    <mergeCell ref="G61:I64"/>
    <mergeCell ref="K61:M64"/>
    <mergeCell ref="R61:T64"/>
    <mergeCell ref="V61:X64"/>
    <mergeCell ref="Z61:AB64"/>
    <mergeCell ref="BK53:BM56"/>
    <mergeCell ref="B47:C49"/>
    <mergeCell ref="J47:K49"/>
    <mergeCell ref="M47:N49"/>
    <mergeCell ref="BO53:BQ56"/>
    <mergeCell ref="BS53:BU56"/>
    <mergeCell ref="BD53:BF56"/>
    <mergeCell ref="BO61:BQ64"/>
    <mergeCell ref="BS61:BU64"/>
    <mergeCell ref="B68:N70"/>
    <mergeCell ref="Q68:AC70"/>
    <mergeCell ref="AF68:AR70"/>
    <mergeCell ref="AU68:BG70"/>
    <mergeCell ref="BJ68:BV70"/>
    <mergeCell ref="AK61:AM64"/>
    <mergeCell ref="AO61:AQ64"/>
    <mergeCell ref="AV61:AX64"/>
    <mergeCell ref="BD61:BF64"/>
    <mergeCell ref="BK61:BM64"/>
  </mergeCells>
  <phoneticPr fontId="2"/>
  <pageMargins left="0.39370078740157483" right="0.19685039370078741" top="0" bottom="0"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使い方</vt:lpstr>
      <vt:lpstr>申込みの仕方</vt:lpstr>
      <vt:lpstr>１チーム情報入力シート</vt:lpstr>
      <vt:lpstr>２所属部員入力シート</vt:lpstr>
      <vt:lpstr>３大会申込み入力シート</vt:lpstr>
      <vt:lpstr>４申込書</vt:lpstr>
      <vt:lpstr>５エントリー用紙</vt:lpstr>
      <vt:lpstr>６プログラム用</vt:lpstr>
      <vt:lpstr>７ラインアップシート</vt:lpstr>
      <vt:lpstr>８変更届</vt:lpstr>
      <vt:lpstr>９合同チーム表紙</vt:lpstr>
      <vt:lpstr>１０合同チーム申請書</vt:lpstr>
      <vt:lpstr>１１監督会議代理届</vt:lpstr>
      <vt:lpstr>学校番号</vt:lpstr>
      <vt:lpstr>'１０合同チーム申請書'!Print_Area</vt:lpstr>
      <vt:lpstr>'１１監督会議代理届'!Print_Area</vt:lpstr>
      <vt:lpstr>'４申込書'!Print_Area</vt:lpstr>
      <vt:lpstr>'５エントリー用紙'!Print_Area</vt:lpstr>
      <vt:lpstr>'６プログラム用'!Print_Area</vt:lpstr>
      <vt:lpstr>'８変更届'!Print_Area</vt:lpstr>
      <vt:lpstr>'９合同チーム表紙'!Print_Area</vt:lpstr>
    </vt:vector>
  </TitlesOfParts>
  <Company>埼玉県教育委員会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埼玉県高体連バレーボール専門部</dc:creator>
  <cp:lastModifiedBy>勝利 小林</cp:lastModifiedBy>
  <cp:lastPrinted>2025-11-03T04:45:40Z</cp:lastPrinted>
  <dcterms:created xsi:type="dcterms:W3CDTF">2018-02-06T22:58:16Z</dcterms:created>
  <dcterms:modified xsi:type="dcterms:W3CDTF">2026-04-03T00:37:35Z</dcterms:modified>
</cp:coreProperties>
</file>